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fsmar22\経企\IR\30_HP\2021年3月期\20200730\最終資料置き場\"/>
    </mc:Choice>
  </mc:AlternateContent>
  <workbookProtection workbookAlgorithmName="SHA-512" workbookHashValue="QaMA2YMYSZ1SDonioiBNiltLqshchzuitRYMquf8jfxGIJQkm2vx5eTWg5LlFTd2nxSNJnyfZDUmfFw5uXlzuQ==" workbookSaltValue="sH9434n8YpCBDyoE/19piQ==" workbookSpinCount="100000" lockStructure="1"/>
  <bookViews>
    <workbookView xWindow="340" yWindow="220" windowWidth="13390" windowHeight="7450"/>
  </bookViews>
  <sheets>
    <sheet name="2021年3月期" sheetId="5" r:id="rId1"/>
    <sheet name="StravisData取り込み" sheetId="8" state="hidden" r:id="rId2"/>
    <sheet name="円" sheetId="1" state="hidden" r:id="rId3"/>
    <sheet name="のれん202103" sheetId="1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z14">'[1]住民税 (3)'!$AS$125</definedName>
    <definedName name="___z15">'[1]住民税 (3)'!$AS$126</definedName>
    <definedName name="___z16">'[1]住民税 (3)'!$AS$127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z14">'[1]住民税 (3)'!$AS$125</definedName>
    <definedName name="__z15">'[1]住民税 (3)'!$AS$126</definedName>
    <definedName name="__z16">'[1]住民税 (3)'!$AS$127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Sort" hidden="1">#N/A</definedName>
    <definedName name="_z14">'[1]住民税 (3)'!$AS$125</definedName>
    <definedName name="_z15">'[1]住民税 (3)'!$AS$126</definedName>
    <definedName name="_z16">'[1]住民税 (3)'!$AS$127</definedName>
    <definedName name="a">'[1]住民税 (3)'!$AS$126</definedName>
    <definedName name="aa">'[1]住民税 (3)'!$AS$127</definedName>
    <definedName name="aaa">'[1]住民税 (3)'!$AS$125</definedName>
    <definedName name="account">#REF!</definedName>
    <definedName name="accout">#REF!</definedName>
    <definedName name="B_S">#REF!</definedName>
    <definedName name="CF">#REF!</definedName>
    <definedName name="code">#REF!</definedName>
    <definedName name="company">#REF!</definedName>
    <definedName name="cza">[2]Sheet1!$P$3:$P$2768</definedName>
    <definedName name="da">[2]Sheet1!$N$3:$N$2768</definedName>
    <definedName name="daa">[2]Sheet1!$O$3:$O$2768</definedName>
    <definedName name="DGMAT">#REF!</definedName>
    <definedName name="HINSYU">#REF!</definedName>
    <definedName name="leRCrcdkifCOUNTRC0goR2C2">[3]預利96!#REF!</definedName>
    <definedName name="P_L">#REF!</definedName>
    <definedName name="_xlnm.Print_Area" localSheetId="0">'2021年3月期'!$A$1:$M$131</definedName>
    <definedName name="_xlnm.Print_Area" localSheetId="2">円!$A:$AJ</definedName>
    <definedName name="_xlnm.Print_Titles" localSheetId="0">'2021年3月期'!$1:$4</definedName>
    <definedName name="Q_事業所別VNR集計">#REF!</definedName>
    <definedName name="RECOMNAME">#REF!</definedName>
    <definedName name="RECURNAME">#REF!</definedName>
    <definedName name="RELAN">#REF!</definedName>
    <definedName name="REPERNAME">#REF!</definedName>
    <definedName name="REPFILE">#REF!</definedName>
    <definedName name="REPSHEET">#REF!</definedName>
    <definedName name="RESHEET">#REF!</definedName>
    <definedName name="SAPBEXrevision" hidden="1">1</definedName>
    <definedName name="SAPBEXsysID" hidden="1">"CB3"</definedName>
    <definedName name="SAPBEXwbID" hidden="1">"7Y2AIOKFLZG5YX86W3IOGU48T"</definedName>
    <definedName name="TEST0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あ">#REF!</definedName>
    <definedName name="気づき">#REF!</definedName>
    <definedName name="現行上乗せ率">#REF!</definedName>
    <definedName name="固定資産">#REF!</definedName>
    <definedName name="松村ダイエー用">#REF!</definedName>
    <definedName name="消費税">#REF!</definedName>
    <definedName name="上乗せ">#REF!</definedName>
    <definedName name="前1内社債BS">'[4]負債(旧）'!$G$11</definedName>
    <definedName name="前1内長借BS">'[4]負債(旧）'!$G$10</definedName>
    <definedName name="前1内長貸BS">#REF!</definedName>
    <definedName name="前引権社BS">'[4]負債(旧）'!$G$30</definedName>
    <definedName name="前関株BS">#REF!</definedName>
    <definedName name="前繰資BS">#REF!</definedName>
    <definedName name="前現預金BS">#REF!</definedName>
    <definedName name="前現預金外BS">#REF!</definedName>
    <definedName name="前差保BS">#REF!</definedName>
    <definedName name="前子株BS">#REF!</definedName>
    <definedName name="前資準BS">'[4]負債(旧）'!$G$46</definedName>
    <definedName name="前自己株BS">'[4]負債(旧）'!$G$52</definedName>
    <definedName name="前社債BS">'[4]負債(旧）'!$G$27</definedName>
    <definedName name="前受手BS">#REF!</definedName>
    <definedName name="前親株BS">#REF!</definedName>
    <definedName name="前他剰余金BS">'[4]負債(旧）'!$G$48</definedName>
    <definedName name="前短繰税BS">#REF!</definedName>
    <definedName name="前短繰税資BS">#REF!</definedName>
    <definedName name="前短繰税負BS">'[4]負債(旧）'!$G$23</definedName>
    <definedName name="前短借BS">'[4]負債(旧）'!$G$9</definedName>
    <definedName name="前短貸BS">#REF!</definedName>
    <definedName name="前長繰税BS">#REF!</definedName>
    <definedName name="前長繰税資BS">#REF!</definedName>
    <definedName name="前長繰税負BS">'[4]負債(旧）'!$G$38</definedName>
    <definedName name="前長借BS">'[4]負債(旧）'!$G$29</definedName>
    <definedName name="前長前BS">#REF!</definedName>
    <definedName name="前長貸BS">#REF!</definedName>
    <definedName name="前定預現外BS">#REF!</definedName>
    <definedName name="前定預現金BS">#REF!</definedName>
    <definedName name="前転社BS">'[4]負債(旧）'!$G$28</definedName>
    <definedName name="前投有BS">#REF!</definedName>
    <definedName name="前販管費計販管費">#REF!</definedName>
    <definedName name="前無形計">#REF!</definedName>
    <definedName name="前無形計BS">#REF!</definedName>
    <definedName name="前有形計BS">#REF!</definedName>
    <definedName name="前有証現外BS">#REF!</definedName>
    <definedName name="前有証現金BS">#REF!</definedName>
    <definedName name="前預保BS">'[4]負債(旧）'!$G$32</definedName>
    <definedName name="前利準BS">'[4]負債(旧）'!$G$47</definedName>
    <definedName name="他剰余金BS">'[4]負債(旧）'!$F$48</definedName>
    <definedName name="他剰余金C">'[4]資本(旧）'!$J$38</definedName>
    <definedName name="他剰余金資本">'[4]資本(旧）'!$J$38</definedName>
    <definedName name="注記事項">#REF!</definedName>
    <definedName name="店ﾃｰﾌﾞﾙ">[5]店ｺｰﾄﾞ!$A$2:$D$234</definedName>
    <definedName name="当1内社債BS">'[4]負債(旧）'!$F$11</definedName>
    <definedName name="当1内長借BS">'[4]負債(旧）'!$F$10</definedName>
    <definedName name="当1内長貸BS">#REF!</definedName>
    <definedName name="当ｿﾌﾄBS">#REF!</definedName>
    <definedName name="当引権社BS">'[4]負債(旧）'!$F$30</definedName>
    <definedName name="当関株BS">#REF!</definedName>
    <definedName name="当機械減BS">#REF!</definedName>
    <definedName name="当機械取BS">#REF!</definedName>
    <definedName name="当繰資BS">#REF!</definedName>
    <definedName name="当建仮BS">#REF!</definedName>
    <definedName name="当建物減BS">#REF!</definedName>
    <definedName name="当建物取BS">#REF!</definedName>
    <definedName name="当現預金BS">#REF!</definedName>
    <definedName name="当現預金外BS">#REF!</definedName>
    <definedName name="当工具減BS">#REF!</definedName>
    <definedName name="当工具取BS">#REF!</definedName>
    <definedName name="当構築減BS">#REF!</definedName>
    <definedName name="当構築取BS">#REF!</definedName>
    <definedName name="当差保BS">#REF!</definedName>
    <definedName name="当子株BS">#REF!</definedName>
    <definedName name="当資産合計BS">#REF!</definedName>
    <definedName name="当資準C">'[4]資本(旧）'!$J$21</definedName>
    <definedName name="当自己株BS">'[4]負債(旧）'!$F$52</definedName>
    <definedName name="当社債BS">'[4]負債(旧）'!$F$27</definedName>
    <definedName name="当車両減BS">#REF!</definedName>
    <definedName name="当車両取BS">#REF!</definedName>
    <definedName name="当借地権BS">#REF!</definedName>
    <definedName name="当受配PL">#REF!</definedName>
    <definedName name="当純利益C">'[4]資本(旧）'!$J$29</definedName>
    <definedName name="当純利益PL">#REF!</definedName>
    <definedName name="当純利益資本">'[4]資本(旧）'!$J$29</definedName>
    <definedName name="当親株BS">#REF!</definedName>
    <definedName name="当他営外収PL">#REF!</definedName>
    <definedName name="当他営外費PL">#REF!</definedName>
    <definedName name="当他営収PL">#REF!</definedName>
    <definedName name="当他固減BS">#REF!</definedName>
    <definedName name="当他固取BS">#REF!</definedName>
    <definedName name="当他固負BS">'[4]負債(旧）'!$F$40</definedName>
    <definedName name="当他長資BS">#REF!</definedName>
    <definedName name="当他特損PL">#REF!</definedName>
    <definedName name="当他特利PL">#REF!</definedName>
    <definedName name="当他流資BS">#REF!</definedName>
    <definedName name="当他流負BS">'[4]負債(旧）'!$F$25</definedName>
    <definedName name="当退引BS">'[4]負債(旧）'!$F$35</definedName>
    <definedName name="当退費営原">#REF!</definedName>
    <definedName name="当退費販管費">#REF!</definedName>
    <definedName name="当短繰税BS">#REF!</definedName>
    <definedName name="当短繰税資BS">#REF!</definedName>
    <definedName name="当短繰税負BS">'[4]負債(旧）'!$F$23</definedName>
    <definedName name="当短借BS">'[4]負債(旧）'!$F$9</definedName>
    <definedName name="当短貸BS">#REF!</definedName>
    <definedName name="当長繰税BS">#REF!</definedName>
    <definedName name="当長繰税資BS">#REF!</definedName>
    <definedName name="当長繰税負BS">'[4]負債(旧）'!$F$38</definedName>
    <definedName name="当長借BS">'[4]負債(旧）'!$F$29</definedName>
    <definedName name="当長前BS">#REF!</definedName>
    <definedName name="当長貸BS">#REF!</definedName>
    <definedName name="当定預現外BS">#REF!</definedName>
    <definedName name="当定預現金BS">#REF!</definedName>
    <definedName name="当転社BS">'[4]負債(旧）'!$F$28</definedName>
    <definedName name="当土地BS">#REF!</definedName>
    <definedName name="当投有BS">#REF!</definedName>
    <definedName name="当販管費PL">#REF!</definedName>
    <definedName name="当販管費計販管費">#REF!</definedName>
    <definedName name="当負債合計BS">'[4]負債(旧）'!$F$54</definedName>
    <definedName name="当法調PL">#REF!</definedName>
    <definedName name="当未事所BS">'[4]負債(旧）'!$F$13</definedName>
    <definedName name="当未法税BS">'[4]負債(旧）'!$F$22</definedName>
    <definedName name="当無形BS計">#REF!</definedName>
    <definedName name="当無形計">#REF!</definedName>
    <definedName name="当無形計BS">#REF!</definedName>
    <definedName name="当有形計BS">#REF!</definedName>
    <definedName name="当有証現外BS">#REF!</definedName>
    <definedName name="当有証現金BS">#REF!</definedName>
    <definedName name="当預保BS">'[4]負債(旧）'!$F$32</definedName>
    <definedName name="当利準C">'[4]資本(旧）'!$J$27</definedName>
    <definedName name="販管費">#REF!</definedName>
    <definedName name="未払税金増減表">#REF!</definedName>
  </definedNames>
  <calcPr calcId="162913"/>
</workbook>
</file>

<file path=xl/calcChain.xml><?xml version="1.0" encoding="utf-8"?>
<calcChain xmlns="http://schemas.openxmlformats.org/spreadsheetml/2006/main">
  <c r="G8" i="5" l="1"/>
  <c r="Q24" i="11"/>
  <c r="P24" i="11"/>
  <c r="O24" i="11"/>
  <c r="N24" i="11"/>
  <c r="M24" i="11"/>
  <c r="L24" i="11"/>
  <c r="K24" i="11"/>
  <c r="J24" i="11"/>
  <c r="I24" i="11"/>
  <c r="G24" i="11"/>
  <c r="F24" i="11"/>
  <c r="B24" i="11"/>
  <c r="Q19" i="11"/>
  <c r="Q17" i="11" s="1"/>
  <c r="P19" i="11"/>
  <c r="P17" i="11" s="1"/>
  <c r="O19" i="11"/>
  <c r="O17" i="11" s="1"/>
  <c r="N19" i="11"/>
  <c r="N17" i="11" s="1"/>
  <c r="M19" i="11"/>
  <c r="M17" i="11" s="1"/>
  <c r="L19" i="11"/>
  <c r="L17" i="11" s="1"/>
  <c r="K19" i="11"/>
  <c r="K17" i="11" s="1"/>
  <c r="J19" i="11"/>
  <c r="J17" i="11" s="1"/>
  <c r="I19" i="11"/>
  <c r="I17" i="11" s="1"/>
  <c r="H19" i="11"/>
  <c r="H17" i="11" s="1"/>
  <c r="G19" i="11"/>
  <c r="F19" i="11"/>
  <c r="F17" i="11" s="1"/>
  <c r="G18" i="11"/>
  <c r="R18" i="11" s="1"/>
  <c r="Q16" i="11"/>
  <c r="Q14" i="11" s="1"/>
  <c r="P16" i="11"/>
  <c r="P14" i="11" s="1"/>
  <c r="O16" i="11"/>
  <c r="O14" i="11" s="1"/>
  <c r="O20" i="11" s="1"/>
  <c r="N16" i="11"/>
  <c r="N14" i="11" s="1"/>
  <c r="M16" i="11"/>
  <c r="M14" i="11" s="1"/>
  <c r="L16" i="11"/>
  <c r="L14" i="11" s="1"/>
  <c r="K16" i="11"/>
  <c r="K14" i="11" s="1"/>
  <c r="K20" i="11" s="1"/>
  <c r="J16" i="11"/>
  <c r="J14" i="11" s="1"/>
  <c r="I16" i="11"/>
  <c r="I14" i="11" s="1"/>
  <c r="H16" i="11"/>
  <c r="H14" i="11" s="1"/>
  <c r="G16" i="11"/>
  <c r="G14" i="11" s="1"/>
  <c r="F16" i="11"/>
  <c r="F14" i="11" s="1"/>
  <c r="R15" i="11"/>
  <c r="S15" i="11"/>
  <c r="R8" i="11"/>
  <c r="C8" i="11"/>
  <c r="C7" i="11"/>
  <c r="C6" i="11" s="1"/>
  <c r="H6" i="11"/>
  <c r="L20" i="11" l="1"/>
  <c r="P20" i="11"/>
  <c r="I20" i="11"/>
  <c r="J20" i="11"/>
  <c r="H20" i="11"/>
  <c r="Q20" i="11"/>
  <c r="M20" i="11"/>
  <c r="R14" i="11"/>
  <c r="N20" i="11"/>
  <c r="S18" i="11"/>
  <c r="S17" i="11" s="1"/>
  <c r="S8" i="11"/>
  <c r="C20" i="11"/>
  <c r="C16" i="11"/>
  <c r="S14" i="11"/>
  <c r="F20" i="11"/>
  <c r="R6" i="11"/>
  <c r="S6" i="11" s="1"/>
  <c r="G17" i="11"/>
  <c r="G20" i="11" s="1"/>
  <c r="C24" i="11"/>
  <c r="H24" i="11"/>
  <c r="T14" i="11" l="1"/>
  <c r="R24" i="11"/>
  <c r="R17" i="11"/>
  <c r="T17" i="11" s="1"/>
  <c r="S24" i="11"/>
  <c r="S20" i="11"/>
  <c r="S22" i="11" s="1"/>
  <c r="R20" i="11" l="1"/>
  <c r="R22" i="11" s="1"/>
  <c r="K151" i="5" l="1"/>
  <c r="J151" i="5"/>
  <c r="J150" i="5"/>
  <c r="K149" i="5"/>
  <c r="J149" i="5"/>
  <c r="L145" i="5"/>
  <c r="J145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J8" i="5"/>
  <c r="AB137" i="8"/>
  <c r="W85" i="8"/>
  <c r="H151" i="5" l="1"/>
  <c r="H139" i="5" l="1"/>
  <c r="H138" i="5"/>
  <c r="H134" i="5"/>
  <c r="H149" i="5"/>
  <c r="U137" i="8" l="1"/>
  <c r="H137" i="5" s="1"/>
  <c r="P21" i="8" l="1"/>
  <c r="R28" i="8"/>
  <c r="W84" i="8"/>
  <c r="Y67" i="8"/>
  <c r="Z68" i="8"/>
  <c r="AA76" i="8"/>
  <c r="AB77" i="8"/>
  <c r="X75" i="8"/>
  <c r="X79" i="8"/>
  <c r="W78" i="8"/>
  <c r="W24" i="8"/>
  <c r="W103" i="8"/>
  <c r="AB87" i="8"/>
  <c r="AA86" i="8"/>
  <c r="Y23" i="8"/>
  <c r="AA29" i="8"/>
  <c r="W19" i="8"/>
  <c r="K145" i="5"/>
  <c r="AA23" i="8"/>
  <c r="P26" i="8"/>
  <c r="P25" i="8"/>
  <c r="W97" i="8"/>
  <c r="AB107" i="8"/>
  <c r="AA108" i="8"/>
  <c r="Z81" i="8"/>
  <c r="Y80" i="8"/>
  <c r="P27" i="8"/>
  <c r="Y22" i="8"/>
  <c r="Z74" i="8"/>
  <c r="Y73" i="8"/>
  <c r="Z72" i="8"/>
  <c r="P19" i="8"/>
  <c r="R19" i="8"/>
  <c r="Z85" i="8"/>
  <c r="Y85" i="8" s="1"/>
  <c r="Y84" i="8"/>
  <c r="V68" i="8"/>
  <c r="Y103" i="8"/>
  <c r="X68" i="8"/>
  <c r="W67" i="8"/>
  <c r="T26" i="8"/>
  <c r="W29" i="8"/>
  <c r="W104" i="8"/>
  <c r="Y99" i="8"/>
  <c r="AA99" i="8"/>
  <c r="Y86" i="8"/>
  <c r="Z87" i="8"/>
  <c r="P31" i="8"/>
  <c r="P24" i="8"/>
  <c r="T23" i="8"/>
  <c r="Z71" i="8"/>
  <c r="Y70" i="8"/>
  <c r="Z69" i="8"/>
  <c r="V87" i="8"/>
  <c r="AA21" i="8"/>
  <c r="W98" i="8"/>
  <c r="AA98" i="8"/>
  <c r="V61" i="8"/>
  <c r="V63" i="8"/>
  <c r="AA97" i="8"/>
  <c r="Y62" i="8"/>
  <c r="Z61" i="8"/>
  <c r="Z63" i="8"/>
  <c r="AA30" i="8"/>
  <c r="AB79" i="8"/>
  <c r="AA78" i="8"/>
  <c r="AB75" i="8"/>
  <c r="AA82" i="8"/>
  <c r="AB83" i="8"/>
  <c r="T30" i="8"/>
  <c r="AA105" i="8"/>
  <c r="X81" i="8"/>
  <c r="W80" i="8"/>
  <c r="V95" i="8"/>
  <c r="Y19" i="8"/>
  <c r="V109" i="8"/>
  <c r="V74" i="8"/>
  <c r="V72" i="8"/>
  <c r="Y98" i="8"/>
  <c r="AA103" i="8"/>
  <c r="V66" i="8"/>
  <c r="V64" i="8"/>
  <c r="V107" i="8"/>
  <c r="V101" i="8" s="1"/>
  <c r="R22" i="8"/>
  <c r="Y82" i="8"/>
  <c r="Z83" i="8"/>
  <c r="X72" i="8"/>
  <c r="W73" i="8"/>
  <c r="X74" i="8"/>
  <c r="Y31" i="8"/>
  <c r="R29" i="8"/>
  <c r="Y25" i="8"/>
  <c r="W26" i="8"/>
  <c r="Y65" i="8"/>
  <c r="Z64" i="8"/>
  <c r="Z66" i="8"/>
  <c r="Y106" i="8"/>
  <c r="X61" i="8"/>
  <c r="W62" i="8"/>
  <c r="X63" i="8"/>
  <c r="W63" i="8" s="1"/>
  <c r="AA20" i="8"/>
  <c r="W21" i="8"/>
  <c r="Y78" i="8"/>
  <c r="Z79" i="8"/>
  <c r="Y79" i="8" s="1"/>
  <c r="Z75" i="8"/>
  <c r="P30" i="8"/>
  <c r="AA104" i="8"/>
  <c r="R24" i="8"/>
  <c r="W105" i="8"/>
  <c r="V75" i="8"/>
  <c r="V79" i="8"/>
  <c r="Y100" i="8"/>
  <c r="X107" i="8"/>
  <c r="Y107" i="8" s="1"/>
  <c r="W108" i="8"/>
  <c r="R25" i="8"/>
  <c r="R26" i="8"/>
  <c r="T24" i="8"/>
  <c r="AA25" i="8"/>
  <c r="AA84" i="8"/>
  <c r="AB85" i="8"/>
  <c r="AA85" i="8" s="1"/>
  <c r="Y28" i="8"/>
  <c r="R30" i="8"/>
  <c r="AA100" i="8"/>
  <c r="AA96" i="8"/>
  <c r="AB95" i="8"/>
  <c r="Y20" i="8"/>
  <c r="V69" i="8"/>
  <c r="V71" i="8"/>
  <c r="AA94" i="8"/>
  <c r="P22" i="8"/>
  <c r="AB68" i="8"/>
  <c r="AA67" i="8"/>
  <c r="Y26" i="8"/>
  <c r="W27" i="8"/>
  <c r="X109" i="8"/>
  <c r="V81" i="8"/>
  <c r="V77" i="8"/>
  <c r="AA24" i="8"/>
  <c r="Y105" i="8"/>
  <c r="Y27" i="8"/>
  <c r="Z109" i="8"/>
  <c r="Y109" i="8" s="1"/>
  <c r="V83" i="8"/>
  <c r="T19" i="8"/>
  <c r="X71" i="8"/>
  <c r="W70" i="8"/>
  <c r="X69" i="8"/>
  <c r="Y69" i="8" s="1"/>
  <c r="Y76" i="8"/>
  <c r="Z77" i="8"/>
  <c r="AB81" i="8"/>
  <c r="AA81" i="8" s="1"/>
  <c r="AA80" i="8"/>
  <c r="Y94" i="8"/>
  <c r="P23" i="8"/>
  <c r="W99" i="8"/>
  <c r="W31" i="8"/>
  <c r="T25" i="8"/>
  <c r="W100" i="8"/>
  <c r="Z107" i="8"/>
  <c r="Z101" i="8" s="1"/>
  <c r="Y108" i="8"/>
  <c r="W25" i="8"/>
  <c r="Y21" i="8"/>
  <c r="T27" i="8"/>
  <c r="AA28" i="8"/>
  <c r="Y102" i="8"/>
  <c r="T20" i="8"/>
  <c r="W20" i="8"/>
  <c r="Y30" i="8"/>
  <c r="AB72" i="8"/>
  <c r="AA72" i="8" s="1"/>
  <c r="AA73" i="8"/>
  <c r="AB74" i="8"/>
  <c r="AA31" i="8"/>
  <c r="P28" i="8"/>
  <c r="T21" i="8"/>
  <c r="W28" i="8"/>
  <c r="T28" i="8"/>
  <c r="X83" i="8"/>
  <c r="W83" i="8" s="1"/>
  <c r="W82" i="8"/>
  <c r="W86" i="8"/>
  <c r="X87" i="8"/>
  <c r="W87" i="8" s="1"/>
  <c r="AA106" i="8"/>
  <c r="Y24" i="8"/>
  <c r="AA102" i="8"/>
  <c r="AB101" i="8"/>
  <c r="R20" i="8"/>
  <c r="W96" i="8"/>
  <c r="X95" i="8"/>
  <c r="W95" i="8" s="1"/>
  <c r="AA19" i="8"/>
  <c r="X77" i="8"/>
  <c r="W77" i="8" s="1"/>
  <c r="W76" i="8"/>
  <c r="AA26" i="8"/>
  <c r="AB66" i="8"/>
  <c r="AA66" i="8" s="1"/>
  <c r="AA65" i="8"/>
  <c r="AB64" i="8"/>
  <c r="Z95" i="8"/>
  <c r="Z93" i="8" s="1"/>
  <c r="Z92" i="8" s="1"/>
  <c r="Y96" i="8"/>
  <c r="AB71" i="8"/>
  <c r="AA71" i="8" s="1"/>
  <c r="AA70" i="8"/>
  <c r="AB69" i="8"/>
  <c r="W30" i="8"/>
  <c r="T31" i="8"/>
  <c r="P29" i="8"/>
  <c r="T29" i="8"/>
  <c r="Y104" i="8"/>
  <c r="X66" i="8"/>
  <c r="Y66" i="8" s="1"/>
  <c r="W65" i="8"/>
  <c r="X64" i="8"/>
  <c r="W64" i="8" s="1"/>
  <c r="Y97" i="8"/>
  <c r="R21" i="8"/>
  <c r="W94" i="8"/>
  <c r="R31" i="8"/>
  <c r="P20" i="8"/>
  <c r="W22" i="8"/>
  <c r="AB109" i="8"/>
  <c r="AA27" i="8"/>
  <c r="T22" i="8"/>
  <c r="AA22" i="8"/>
  <c r="R27" i="8"/>
  <c r="Y29" i="8"/>
  <c r="W102" i="8"/>
  <c r="W106" i="8"/>
  <c r="W23" i="8"/>
  <c r="R23" i="8"/>
  <c r="AB63" i="8"/>
  <c r="AA62" i="8"/>
  <c r="AB61" i="8"/>
  <c r="AA61" i="8" s="1"/>
  <c r="Y68" i="8"/>
  <c r="AA95" i="8"/>
  <c r="AA77" i="8"/>
  <c r="Y74" i="8"/>
  <c r="AB93" i="8"/>
  <c r="Y75" i="8"/>
  <c r="Y95" i="8"/>
  <c r="AA74" i="8"/>
  <c r="AA68" i="8"/>
  <c r="W109" i="8"/>
  <c r="AA83" i="8"/>
  <c r="AA69" i="8"/>
  <c r="AA109" i="8"/>
  <c r="V93" i="8"/>
  <c r="H135" i="5"/>
  <c r="H136" i="5"/>
  <c r="G136" i="5"/>
  <c r="G135" i="5"/>
  <c r="G134" i="5"/>
  <c r="W74" i="8" l="1"/>
  <c r="AA75" i="8"/>
  <c r="W68" i="8"/>
  <c r="AA87" i="8"/>
  <c r="W61" i="8"/>
  <c r="AA79" i="8"/>
  <c r="AB92" i="8"/>
  <c r="Y83" i="8"/>
  <c r="AA63" i="8"/>
  <c r="W69" i="8"/>
  <c r="W71" i="8"/>
  <c r="AA64" i="8"/>
  <c r="W81" i="8"/>
  <c r="AA107" i="8"/>
  <c r="X101" i="8"/>
  <c r="W107" i="8"/>
  <c r="Y63" i="8"/>
  <c r="Y87" i="8"/>
  <c r="AA101" i="8"/>
  <c r="Y81" i="8"/>
  <c r="AA92" i="8"/>
  <c r="Y77" i="8"/>
  <c r="W72" i="8"/>
  <c r="Y61" i="8"/>
  <c r="Y71" i="8"/>
  <c r="W79" i="8"/>
  <c r="Y64" i="8"/>
  <c r="W75" i="8"/>
  <c r="W66" i="8"/>
  <c r="Y72" i="8"/>
  <c r="AA93" i="8"/>
  <c r="V92" i="8"/>
  <c r="I145" i="5"/>
  <c r="W101" i="8" l="1"/>
  <c r="X93" i="8"/>
  <c r="Y101" i="8"/>
  <c r="G139" i="5"/>
  <c r="G138" i="5"/>
  <c r="G137" i="5"/>
  <c r="G145" i="5"/>
  <c r="G150" i="5"/>
  <c r="K150" i="5" s="1"/>
  <c r="G149" i="5"/>
  <c r="Y93" i="8" l="1"/>
  <c r="X92" i="8"/>
  <c r="W93" i="8"/>
  <c r="H150" i="5"/>
  <c r="Y92" i="8" l="1"/>
  <c r="W92" i="8"/>
  <c r="P85" i="8"/>
  <c r="AJ84" i="1" l="1"/>
  <c r="AL84" i="1" s="1"/>
  <c r="AJ83" i="1"/>
  <c r="AL83" i="1" s="1"/>
  <c r="AM83" i="1" s="1"/>
  <c r="T55" i="8" l="1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AW36" i="1"/>
  <c r="S64" i="8" l="1"/>
  <c r="Q64" i="8"/>
  <c r="O64" i="8"/>
  <c r="R106" i="8"/>
  <c r="S95" i="8"/>
  <c r="R96" i="8"/>
  <c r="R108" i="8"/>
  <c r="S107" i="8"/>
  <c r="S101" i="8" s="1"/>
  <c r="R103" i="8"/>
  <c r="R97" i="8"/>
  <c r="R98" i="8"/>
  <c r="R94" i="8"/>
  <c r="R99" i="8"/>
  <c r="T99" i="8"/>
  <c r="R100" i="8"/>
  <c r="R102" i="8"/>
  <c r="R105" i="8"/>
  <c r="R104" i="8"/>
  <c r="P76" i="8"/>
  <c r="Q77" i="8"/>
  <c r="O68" i="8"/>
  <c r="P94" i="8"/>
  <c r="Q109" i="8"/>
  <c r="P104" i="8"/>
  <c r="P62" i="8"/>
  <c r="Q63" i="8"/>
  <c r="Q61" i="8"/>
  <c r="P84" i="8"/>
  <c r="P108" i="8"/>
  <c r="Q107" i="8"/>
  <c r="O79" i="8"/>
  <c r="O75" i="8"/>
  <c r="Q69" i="8"/>
  <c r="Q71" i="8"/>
  <c r="P70" i="8"/>
  <c r="P67" i="8"/>
  <c r="Q68" i="8"/>
  <c r="O83" i="8"/>
  <c r="O81" i="8"/>
  <c r="P97" i="8"/>
  <c r="P103" i="8"/>
  <c r="Q75" i="8"/>
  <c r="P78" i="8"/>
  <c r="Q79" i="8"/>
  <c r="Q74" i="8"/>
  <c r="Q72" i="8"/>
  <c r="P73" i="8"/>
  <c r="O109" i="8"/>
  <c r="P105" i="8"/>
  <c r="Q66" i="8"/>
  <c r="P65" i="8"/>
  <c r="O107" i="8"/>
  <c r="O101" i="8" s="1"/>
  <c r="O61" i="8"/>
  <c r="O63" i="8"/>
  <c r="O66" i="8"/>
  <c r="P99" i="8"/>
  <c r="Q83" i="8"/>
  <c r="P82" i="8"/>
  <c r="O95" i="8"/>
  <c r="P100" i="8"/>
  <c r="P96" i="8"/>
  <c r="Q95" i="8"/>
  <c r="P98" i="8"/>
  <c r="O74" i="8"/>
  <c r="O72" i="8"/>
  <c r="P102" i="8"/>
  <c r="Q81" i="8"/>
  <c r="P80" i="8"/>
  <c r="Q87" i="8"/>
  <c r="P86" i="8"/>
  <c r="O87" i="8"/>
  <c r="P106" i="8"/>
  <c r="O77" i="8"/>
  <c r="O71" i="8"/>
  <c r="O69" i="8"/>
  <c r="R80" i="8"/>
  <c r="R86" i="8"/>
  <c r="R82" i="8"/>
  <c r="R84" i="8"/>
  <c r="R73" i="8"/>
  <c r="R67" i="8"/>
  <c r="R76" i="8"/>
  <c r="R65" i="8"/>
  <c r="R62" i="8"/>
  <c r="R78" i="8"/>
  <c r="R70" i="8"/>
  <c r="S72" i="8"/>
  <c r="S61" i="8"/>
  <c r="S75" i="8"/>
  <c r="S69" i="8"/>
  <c r="G46" i="8"/>
  <c r="R69" i="8" l="1"/>
  <c r="R64" i="8"/>
  <c r="R95" i="8"/>
  <c r="R75" i="8"/>
  <c r="R107" i="8"/>
  <c r="P81" i="8"/>
  <c r="P83" i="8"/>
  <c r="P61" i="8"/>
  <c r="P68" i="8"/>
  <c r="P75" i="8"/>
  <c r="P87" i="8"/>
  <c r="R72" i="8"/>
  <c r="P95" i="8"/>
  <c r="P79" i="8"/>
  <c r="P66" i="8"/>
  <c r="Q101" i="8"/>
  <c r="P101" i="8" s="1"/>
  <c r="P107" i="8"/>
  <c r="P63" i="8"/>
  <c r="P71" i="8"/>
  <c r="O93" i="8"/>
  <c r="P109" i="8"/>
  <c r="P72" i="8"/>
  <c r="P69" i="8"/>
  <c r="P64" i="8"/>
  <c r="P74" i="8"/>
  <c r="P77" i="8"/>
  <c r="S93" i="8"/>
  <c r="R61" i="8"/>
  <c r="S109" i="8"/>
  <c r="S85" i="8"/>
  <c r="R85" i="8" s="1"/>
  <c r="S81" i="8"/>
  <c r="R81" i="8" s="1"/>
  <c r="S77" i="8"/>
  <c r="R77" i="8" s="1"/>
  <c r="S71" i="8"/>
  <c r="R71" i="8" s="1"/>
  <c r="S79" i="8"/>
  <c r="R79" i="8" s="1"/>
  <c r="S74" i="8"/>
  <c r="R74" i="8" s="1"/>
  <c r="S83" i="8"/>
  <c r="R83" i="8" s="1"/>
  <c r="S66" i="8"/>
  <c r="R66" i="8" s="1"/>
  <c r="S87" i="8"/>
  <c r="R87" i="8" s="1"/>
  <c r="S63" i="8"/>
  <c r="R63" i="8" s="1"/>
  <c r="S68" i="8"/>
  <c r="R68" i="8" s="1"/>
  <c r="G109" i="8"/>
  <c r="G69" i="8"/>
  <c r="G75" i="8"/>
  <c r="G72" i="8"/>
  <c r="G95" i="8"/>
  <c r="G107" i="8"/>
  <c r="G101" i="8" s="1"/>
  <c r="R101" i="8" l="1"/>
  <c r="Q93" i="8"/>
  <c r="Q92" i="8" s="1"/>
  <c r="O92" i="8"/>
  <c r="S92" i="8"/>
  <c r="R109" i="8"/>
  <c r="G93" i="8"/>
  <c r="G92" i="8" s="1"/>
  <c r="P92" i="8" l="1"/>
  <c r="R93" i="8"/>
  <c r="P93" i="8"/>
  <c r="R92" i="8"/>
  <c r="AZ89" i="1"/>
  <c r="AY95" i="1" l="1"/>
  <c r="AY96" i="1"/>
  <c r="AY103" i="1"/>
  <c r="AY108" i="1"/>
  <c r="AY107" i="1"/>
  <c r="AY105" i="1"/>
  <c r="AY104" i="1"/>
  <c r="AY102" i="1"/>
  <c r="AY101" i="1"/>
  <c r="AY100" i="1"/>
  <c r="AY98" i="1"/>
  <c r="AY94" i="1"/>
  <c r="AT98" i="1" l="1"/>
  <c r="AT96" i="1"/>
  <c r="AT95" i="1"/>
  <c r="AT94" i="1"/>
  <c r="AT110" i="1"/>
  <c r="AT108" i="1"/>
  <c r="AT107" i="1"/>
  <c r="AT105" i="1"/>
  <c r="AT104" i="1"/>
  <c r="AT102" i="1"/>
  <c r="AT101" i="1"/>
  <c r="AT100" i="1"/>
  <c r="AT99" i="1"/>
  <c r="AT97" i="1"/>
  <c r="AW65" i="1" l="1"/>
  <c r="T94" i="8" l="1"/>
  <c r="AP78" i="1"/>
  <c r="AO78" i="1"/>
  <c r="AS78" i="1"/>
  <c r="AU78" i="1"/>
  <c r="AW96" i="1" l="1"/>
  <c r="F46" i="8" l="1"/>
  <c r="AY78" i="1" l="1"/>
  <c r="AY79" i="1"/>
  <c r="AY80" i="1"/>
  <c r="AY81" i="1"/>
  <c r="AY82" i="1"/>
  <c r="AY83" i="1"/>
  <c r="AY84" i="1"/>
  <c r="AY85" i="1"/>
  <c r="AY86" i="1"/>
  <c r="AY87" i="1"/>
  <c r="AY88" i="1"/>
  <c r="AY77" i="1"/>
  <c r="AW80" i="1"/>
  <c r="AW81" i="1"/>
  <c r="AW82" i="1"/>
  <c r="AW83" i="1"/>
  <c r="AW84" i="1"/>
  <c r="AW85" i="1"/>
  <c r="AW86" i="1"/>
  <c r="AW87" i="1"/>
  <c r="AW88" i="1"/>
  <c r="AW79" i="1"/>
  <c r="AW76" i="1"/>
  <c r="AW73" i="1"/>
  <c r="AW71" i="1"/>
  <c r="AW61" i="1"/>
  <c r="AV78" i="1"/>
  <c r="AV103" i="1"/>
  <c r="AY89" i="1" l="1"/>
  <c r="AU103" i="1"/>
  <c r="AP103" i="1"/>
  <c r="AS103" i="1"/>
  <c r="AO103" i="1"/>
  <c r="AQ103" i="1" l="1"/>
  <c r="AR103" i="1" s="1"/>
  <c r="AW24" i="1"/>
  <c r="AW94" i="1"/>
  <c r="AW109" i="1"/>
  <c r="AW101" i="1"/>
  <c r="AW111" i="1"/>
  <c r="AW108" i="1"/>
  <c r="AW102" i="1"/>
  <c r="AW107" i="1"/>
  <c r="AW106" i="1"/>
  <c r="AW105" i="1"/>
  <c r="AW110" i="1"/>
  <c r="AW104" i="1"/>
  <c r="AW100" i="1"/>
  <c r="AW99" i="1"/>
  <c r="AW98" i="1"/>
  <c r="AW97" i="1"/>
  <c r="AW95" i="1"/>
  <c r="AW55" i="1"/>
  <c r="AW54" i="1"/>
  <c r="AW53" i="1"/>
  <c r="AW52" i="1"/>
  <c r="AW50" i="1"/>
  <c r="AW49" i="1"/>
  <c r="AW48" i="1"/>
  <c r="AW46" i="1"/>
  <c r="AW44" i="1"/>
  <c r="AW41" i="1"/>
  <c r="AW40" i="1"/>
  <c r="AW38" i="1"/>
  <c r="AW37" i="1"/>
  <c r="AW20" i="1"/>
  <c r="AW21" i="1"/>
  <c r="AW22" i="1"/>
  <c r="AW23" i="1"/>
  <c r="AW25" i="1"/>
  <c r="AW26" i="1"/>
  <c r="AW27" i="1"/>
  <c r="AW28" i="1"/>
  <c r="AW29" i="1"/>
  <c r="AW30" i="1"/>
  <c r="AW31" i="1"/>
  <c r="AJ19" i="1"/>
  <c r="AL19" i="1" s="1"/>
  <c r="AM19" i="1" s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94" i="1"/>
  <c r="AJ48" i="1"/>
  <c r="AJ49" i="1"/>
  <c r="AJ51" i="1"/>
  <c r="AJ52" i="1"/>
  <c r="AJ53" i="1"/>
  <c r="AJ54" i="1"/>
  <c r="AJ55" i="1"/>
  <c r="AJ47" i="1"/>
  <c r="AJ37" i="1"/>
  <c r="AJ40" i="1"/>
  <c r="AJ41" i="1"/>
  <c r="AJ42" i="1"/>
  <c r="AJ44" i="1"/>
  <c r="AJ45" i="1"/>
  <c r="AJ36" i="1"/>
  <c r="AW103" i="1" l="1"/>
  <c r="T102" i="8" l="1"/>
  <c r="T105" i="8"/>
  <c r="T98" i="8"/>
  <c r="T100" i="8"/>
  <c r="T108" i="8"/>
  <c r="T104" i="8"/>
  <c r="T103" i="8"/>
  <c r="T97" i="8"/>
  <c r="T96" i="8"/>
  <c r="T106" i="8"/>
  <c r="H145" i="5"/>
  <c r="U107" i="8"/>
  <c r="T107" i="8" s="1"/>
  <c r="U95" i="8"/>
  <c r="T95" i="8" s="1"/>
  <c r="U101" i="8" l="1"/>
  <c r="T101" i="8" s="1"/>
  <c r="AV51" i="1"/>
  <c r="AV47" i="1"/>
  <c r="AV42" i="1"/>
  <c r="AV39" i="1"/>
  <c r="U93" i="8" l="1"/>
  <c r="T93" i="8" s="1"/>
  <c r="AW39" i="1"/>
  <c r="AW47" i="1"/>
  <c r="AW42" i="1"/>
  <c r="AW51" i="1"/>
  <c r="AV43" i="1"/>
  <c r="AJ109" i="1"/>
  <c r="AJ101" i="1"/>
  <c r="AJ108" i="1"/>
  <c r="AJ102" i="1"/>
  <c r="AJ107" i="1"/>
  <c r="AJ106" i="1"/>
  <c r="AJ105" i="1"/>
  <c r="AJ104" i="1"/>
  <c r="AJ100" i="1"/>
  <c r="AJ99" i="1"/>
  <c r="AJ98" i="1"/>
  <c r="AJ96" i="1"/>
  <c r="AJ95" i="1"/>
  <c r="AJ75" i="1"/>
  <c r="AJ74" i="1"/>
  <c r="AJ73" i="1"/>
  <c r="AJ72" i="1"/>
  <c r="AH71" i="1"/>
  <c r="AJ88" i="1"/>
  <c r="AJ87" i="1"/>
  <c r="AJ77" i="1"/>
  <c r="AJ76" i="1"/>
  <c r="AJ86" i="1"/>
  <c r="AJ85" i="1"/>
  <c r="AJ82" i="1"/>
  <c r="AJ81" i="1"/>
  <c r="AH89" i="1"/>
  <c r="AJ80" i="1"/>
  <c r="AJ79" i="1"/>
  <c r="AJ70" i="1"/>
  <c r="AJ69" i="1"/>
  <c r="AJ68" i="1"/>
  <c r="AJ67" i="1"/>
  <c r="AJ66" i="1"/>
  <c r="AJ65" i="1"/>
  <c r="AH64" i="1"/>
  <c r="AJ63" i="1"/>
  <c r="AJ62" i="1"/>
  <c r="AH61" i="1"/>
  <c r="AW43" i="1" l="1"/>
  <c r="AV45" i="1"/>
  <c r="AY39" i="1"/>
  <c r="BB131" i="1"/>
  <c r="AY131" i="1"/>
  <c r="BB130" i="1"/>
  <c r="AY130" i="1"/>
  <c r="BB128" i="1"/>
  <c r="AY128" i="1"/>
  <c r="BB127" i="1"/>
  <c r="AY127" i="1"/>
  <c r="BB126" i="1"/>
  <c r="AY126" i="1"/>
  <c r="BB125" i="1"/>
  <c r="AY125" i="1"/>
  <c r="BB124" i="1"/>
  <c r="AY124" i="1"/>
  <c r="BB123" i="1"/>
  <c r="AY123" i="1"/>
  <c r="BB122" i="1"/>
  <c r="AY122" i="1"/>
  <c r="BB121" i="1"/>
  <c r="AY121" i="1"/>
  <c r="BB120" i="1"/>
  <c r="AY120" i="1"/>
  <c r="BB119" i="1"/>
  <c r="AY119" i="1"/>
  <c r="BB118" i="1"/>
  <c r="AY118" i="1"/>
  <c r="BB117" i="1"/>
  <c r="AY117" i="1"/>
  <c r="BB109" i="1"/>
  <c r="BA109" i="1" s="1"/>
  <c r="BB101" i="1"/>
  <c r="BA101" i="1" s="1"/>
  <c r="BB111" i="1"/>
  <c r="BA111" i="1" s="1"/>
  <c r="BB108" i="1"/>
  <c r="BA108" i="1" s="1"/>
  <c r="BB102" i="1"/>
  <c r="BA102" i="1" s="1"/>
  <c r="BB107" i="1"/>
  <c r="BA107" i="1" s="1"/>
  <c r="BB106" i="1"/>
  <c r="BA106" i="1" s="1"/>
  <c r="AY106" i="1"/>
  <c r="AY110" i="1" s="1"/>
  <c r="BB105" i="1"/>
  <c r="BA105" i="1" s="1"/>
  <c r="BB110" i="1"/>
  <c r="BA110" i="1" s="1"/>
  <c r="BB104" i="1"/>
  <c r="BA104" i="1" s="1"/>
  <c r="BB100" i="1"/>
  <c r="BA100" i="1" s="1"/>
  <c r="BB99" i="1"/>
  <c r="BA99" i="1" s="1"/>
  <c r="AY99" i="1"/>
  <c r="AY97" i="1" s="1"/>
  <c r="BB98" i="1"/>
  <c r="BA98" i="1" s="1"/>
  <c r="BB97" i="1"/>
  <c r="BA97" i="1" s="1"/>
  <c r="BB96" i="1"/>
  <c r="BA96" i="1" s="1"/>
  <c r="BB95" i="1"/>
  <c r="BA95" i="1" s="1"/>
  <c r="BB94" i="1"/>
  <c r="BA94" i="1" s="1"/>
  <c r="BB75" i="1"/>
  <c r="BA75" i="1" s="1"/>
  <c r="BB74" i="1"/>
  <c r="BA74" i="1" s="1"/>
  <c r="BB73" i="1"/>
  <c r="BA73" i="1" s="1"/>
  <c r="BB72" i="1"/>
  <c r="BA72" i="1" s="1"/>
  <c r="BB71" i="1"/>
  <c r="BA71" i="1" s="1"/>
  <c r="BB88" i="1"/>
  <c r="BA88" i="1" s="1"/>
  <c r="BB87" i="1"/>
  <c r="BA87" i="1" s="1"/>
  <c r="BB77" i="1"/>
  <c r="BB76" i="1"/>
  <c r="BB86" i="1"/>
  <c r="BA86" i="1" s="1"/>
  <c r="BB85" i="1"/>
  <c r="BA85" i="1" s="1"/>
  <c r="BB84" i="1"/>
  <c r="BA84" i="1" s="1"/>
  <c r="BB83" i="1"/>
  <c r="BA83" i="1" s="1"/>
  <c r="BB82" i="1"/>
  <c r="BA82" i="1" s="1"/>
  <c r="BB81" i="1"/>
  <c r="BA81" i="1" s="1"/>
  <c r="BB89" i="1"/>
  <c r="BB80" i="1"/>
  <c r="BA80" i="1" s="1"/>
  <c r="BB79" i="1"/>
  <c r="BA79" i="1" s="1"/>
  <c r="BB70" i="1"/>
  <c r="BA70" i="1" s="1"/>
  <c r="BB69" i="1"/>
  <c r="BA69" i="1" s="1"/>
  <c r="BB68" i="1"/>
  <c r="BA68" i="1" s="1"/>
  <c r="BB67" i="1"/>
  <c r="BA67" i="1" s="1"/>
  <c r="BB66" i="1"/>
  <c r="BA66" i="1" s="1"/>
  <c r="BB65" i="1"/>
  <c r="BA65" i="1" s="1"/>
  <c r="BB64" i="1"/>
  <c r="BA64" i="1" s="1"/>
  <c r="BB63" i="1"/>
  <c r="BA63" i="1" s="1"/>
  <c r="BB62" i="1"/>
  <c r="BB61" i="1"/>
  <c r="BA61" i="1" s="1"/>
  <c r="BA55" i="1"/>
  <c r="AY55" i="1"/>
  <c r="BA54" i="1"/>
  <c r="AY54" i="1"/>
  <c r="BA53" i="1"/>
  <c r="AY53" i="1"/>
  <c r="BA52" i="1"/>
  <c r="AY52" i="1"/>
  <c r="BA51" i="1"/>
  <c r="AY51" i="1"/>
  <c r="BA50" i="1"/>
  <c r="AY50" i="1"/>
  <c r="BA49" i="1"/>
  <c r="AY49" i="1"/>
  <c r="BA48" i="1"/>
  <c r="AY48" i="1"/>
  <c r="BA47" i="1"/>
  <c r="AY47" i="1"/>
  <c r="BA46" i="1"/>
  <c r="BA45" i="1"/>
  <c r="AY45" i="1"/>
  <c r="BA44" i="1"/>
  <c r="AY44" i="1"/>
  <c r="BA43" i="1"/>
  <c r="AY43" i="1"/>
  <c r="BA42" i="1"/>
  <c r="AY42" i="1"/>
  <c r="BA41" i="1"/>
  <c r="AY41" i="1"/>
  <c r="BA40" i="1"/>
  <c r="AY40" i="1"/>
  <c r="BA39" i="1"/>
  <c r="BA38" i="1"/>
  <c r="AY38" i="1"/>
  <c r="BA37" i="1"/>
  <c r="AY37" i="1"/>
  <c r="BA36" i="1"/>
  <c r="AY36" i="1"/>
  <c r="BB31" i="1"/>
  <c r="BA31" i="1" s="1"/>
  <c r="AY31" i="1"/>
  <c r="BB30" i="1"/>
  <c r="BA30" i="1" s="1"/>
  <c r="AY30" i="1"/>
  <c r="BB29" i="1"/>
  <c r="BA29" i="1" s="1"/>
  <c r="AY29" i="1"/>
  <c r="BB28" i="1"/>
  <c r="BA28" i="1" s="1"/>
  <c r="AY28" i="1"/>
  <c r="BB27" i="1"/>
  <c r="BA27" i="1" s="1"/>
  <c r="AY27" i="1"/>
  <c r="BB26" i="1"/>
  <c r="BA26" i="1" s="1"/>
  <c r="AY26" i="1"/>
  <c r="BB25" i="1"/>
  <c r="BA25" i="1" s="1"/>
  <c r="AY25" i="1"/>
  <c r="BB24" i="1"/>
  <c r="BA24" i="1" s="1"/>
  <c r="AY24" i="1"/>
  <c r="BB23" i="1"/>
  <c r="BA23" i="1" s="1"/>
  <c r="AY23" i="1"/>
  <c r="BB22" i="1"/>
  <c r="BA22" i="1" s="1"/>
  <c r="AY22" i="1"/>
  <c r="BB21" i="1"/>
  <c r="BA21" i="1" s="1"/>
  <c r="AY21" i="1"/>
  <c r="BB20" i="1"/>
  <c r="BA20" i="1" s="1"/>
  <c r="AY20" i="1"/>
  <c r="BB19" i="1"/>
  <c r="BA19" i="1" s="1"/>
  <c r="BA89" i="1" l="1"/>
  <c r="BA76" i="1"/>
  <c r="BA77" i="1"/>
  <c r="AY111" i="1"/>
  <c r="AW45" i="1"/>
  <c r="AT19" i="1" l="1"/>
  <c r="AT36" i="1"/>
  <c r="AQ100" i="1" l="1"/>
  <c r="AR100" i="1" s="1"/>
  <c r="AQ36" i="1"/>
  <c r="AR36" i="1" s="1"/>
  <c r="F107" i="8" l="1"/>
  <c r="F101" i="8" s="1"/>
  <c r="AQ99" i="1"/>
  <c r="AR99" i="1" s="1"/>
  <c r="Z142" i="1"/>
  <c r="Z137" i="1"/>
  <c r="Z71" i="1"/>
  <c r="Z89" i="1"/>
  <c r="Z64" i="1"/>
  <c r="Z61" i="1"/>
  <c r="Z36" i="1"/>
  <c r="AQ43" i="1" l="1"/>
  <c r="AQ55" i="1"/>
  <c r="AQ54" i="1"/>
  <c r="AQ53" i="1"/>
  <c r="AQ52" i="1"/>
  <c r="AQ51" i="1"/>
  <c r="AQ50" i="1"/>
  <c r="AQ49" i="1"/>
  <c r="AQ48" i="1"/>
  <c r="AQ47" i="1"/>
  <c r="AT46" i="1"/>
  <c r="AQ44" i="1"/>
  <c r="AQ42" i="1"/>
  <c r="AQ41" i="1"/>
  <c r="AQ40" i="1"/>
  <c r="AQ38" i="1"/>
  <c r="AQ37" i="1"/>
  <c r="AR42" i="1" l="1"/>
  <c r="AR43" i="1"/>
  <c r="AT38" i="1"/>
  <c r="AR38" i="1"/>
  <c r="AT49" i="1"/>
  <c r="AR49" i="1"/>
  <c r="AT40" i="1"/>
  <c r="AR40" i="1"/>
  <c r="AT50" i="1"/>
  <c r="AR50" i="1"/>
  <c r="AT54" i="1"/>
  <c r="AR54" i="1"/>
  <c r="AT41" i="1"/>
  <c r="AR41" i="1"/>
  <c r="AT47" i="1"/>
  <c r="AR47" i="1"/>
  <c r="AT51" i="1"/>
  <c r="AR51" i="1"/>
  <c r="AT55" i="1"/>
  <c r="AR55" i="1"/>
  <c r="AT44" i="1"/>
  <c r="AR44" i="1"/>
  <c r="AT53" i="1"/>
  <c r="AR53" i="1"/>
  <c r="AT37" i="1"/>
  <c r="AR37" i="1"/>
  <c r="AT48" i="1"/>
  <c r="AR48" i="1"/>
  <c r="AT52" i="1"/>
  <c r="AR52" i="1"/>
  <c r="AT43" i="1"/>
  <c r="AT42" i="1"/>
  <c r="AQ39" i="1"/>
  <c r="AT39" i="1" l="1"/>
  <c r="AR39" i="1"/>
  <c r="AQ101" i="1"/>
  <c r="AR101" i="1" l="1"/>
  <c r="S137" i="1"/>
  <c r="S138" i="1" s="1"/>
  <c r="BC138" i="1" l="1"/>
  <c r="BC42" i="1" l="1"/>
  <c r="BC39" i="1"/>
  <c r="BC43" i="1" l="1"/>
  <c r="AM46" i="1"/>
  <c r="AN42" i="1"/>
  <c r="AN39" i="1"/>
  <c r="AN43" i="1" l="1"/>
  <c r="BC45" i="1"/>
  <c r="AQ19" i="1" l="1"/>
  <c r="AR19" i="1" s="1"/>
  <c r="AQ98" i="1"/>
  <c r="AR98" i="1" s="1"/>
  <c r="AQ83" i="1"/>
  <c r="AT83" i="1" s="1"/>
  <c r="AQ72" i="1"/>
  <c r="AR72" i="1" s="1"/>
  <c r="AQ74" i="1"/>
  <c r="AQ85" i="1"/>
  <c r="AT85" i="1" s="1"/>
  <c r="AQ65" i="1"/>
  <c r="AR65" i="1" s="1"/>
  <c r="AQ81" i="1"/>
  <c r="AR81" i="1" s="1"/>
  <c r="AQ62" i="1"/>
  <c r="AR62" i="1" s="1"/>
  <c r="AQ67" i="1"/>
  <c r="AT67" i="1" s="1"/>
  <c r="AQ69" i="1"/>
  <c r="AT69" i="1" s="1"/>
  <c r="AQ87" i="1"/>
  <c r="AT87" i="1" s="1"/>
  <c r="AQ76" i="1"/>
  <c r="AT76" i="1" s="1"/>
  <c r="AQ79" i="1"/>
  <c r="AQ22" i="1"/>
  <c r="AQ20" i="1"/>
  <c r="AQ30" i="1"/>
  <c r="AQ29" i="1"/>
  <c r="AQ45" i="1"/>
  <c r="AQ24" i="1"/>
  <c r="AQ27" i="1"/>
  <c r="AQ21" i="1"/>
  <c r="AQ23" i="1"/>
  <c r="AQ26" i="1"/>
  <c r="AQ31" i="1"/>
  <c r="AQ28" i="1"/>
  <c r="AQ25" i="1"/>
  <c r="F95" i="8"/>
  <c r="F93" i="8" s="1"/>
  <c r="AR79" i="1" l="1"/>
  <c r="AQ78" i="1"/>
  <c r="AR61" i="1"/>
  <c r="AR67" i="1"/>
  <c r="AR69" i="1"/>
  <c r="AR74" i="1"/>
  <c r="AT45" i="1"/>
  <c r="AR45" i="1"/>
  <c r="AR87" i="1"/>
  <c r="AR83" i="1"/>
  <c r="AR85" i="1"/>
  <c r="AR76" i="1"/>
  <c r="AT28" i="1"/>
  <c r="AR28" i="1"/>
  <c r="AT26" i="1"/>
  <c r="AR26" i="1"/>
  <c r="AT21" i="1"/>
  <c r="AR21" i="1"/>
  <c r="AT24" i="1"/>
  <c r="AR24" i="1"/>
  <c r="AT29" i="1"/>
  <c r="AR29" i="1"/>
  <c r="AT30" i="1"/>
  <c r="AR30" i="1"/>
  <c r="AT22" i="1"/>
  <c r="AR22" i="1"/>
  <c r="AT25" i="1"/>
  <c r="AR25" i="1"/>
  <c r="AT31" i="1"/>
  <c r="AR31" i="1"/>
  <c r="AT23" i="1"/>
  <c r="AR23" i="1"/>
  <c r="AT27" i="1"/>
  <c r="AR27" i="1"/>
  <c r="AT20" i="1"/>
  <c r="AR20" i="1"/>
  <c r="AQ86" i="1"/>
  <c r="AQ82" i="1"/>
  <c r="AQ77" i="1"/>
  <c r="AQ84" i="1"/>
  <c r="AQ63" i="1"/>
  <c r="AQ70" i="1"/>
  <c r="AQ75" i="1"/>
  <c r="AQ68" i="1"/>
  <c r="AQ73" i="1"/>
  <c r="AQ88" i="1"/>
  <c r="AQ66" i="1"/>
  <c r="AQ80" i="1"/>
  <c r="AQ102" i="1"/>
  <c r="AR102" i="1" s="1"/>
  <c r="AQ108" i="1"/>
  <c r="AR108" i="1" s="1"/>
  <c r="AQ105" i="1"/>
  <c r="AR105" i="1" s="1"/>
  <c r="AQ106" i="1"/>
  <c r="AR106" i="1" s="1"/>
  <c r="AQ107" i="1"/>
  <c r="AR107" i="1" s="1"/>
  <c r="AT61" i="1"/>
  <c r="AQ61" i="1"/>
  <c r="AQ104" i="1"/>
  <c r="AR104" i="1" s="1"/>
  <c r="AQ64" i="1"/>
  <c r="AQ96" i="1"/>
  <c r="AR96" i="1" s="1"/>
  <c r="AQ89" i="1"/>
  <c r="AQ71" i="1"/>
  <c r="AR71" i="1" s="1"/>
  <c r="AR78" i="1" l="1"/>
  <c r="AT73" i="1"/>
  <c r="AR73" i="1"/>
  <c r="AT66" i="1"/>
  <c r="AR66" i="1"/>
  <c r="AR75" i="1"/>
  <c r="AT77" i="1"/>
  <c r="AR77" i="1"/>
  <c r="AT63" i="1"/>
  <c r="AR63" i="1"/>
  <c r="AT86" i="1"/>
  <c r="AR86" i="1"/>
  <c r="AT80" i="1"/>
  <c r="AR80" i="1"/>
  <c r="AT68" i="1"/>
  <c r="AR68" i="1"/>
  <c r="AT84" i="1"/>
  <c r="AR84" i="1"/>
  <c r="AT106" i="1"/>
  <c r="AT88" i="1"/>
  <c r="AR88" i="1"/>
  <c r="AT70" i="1"/>
  <c r="AR70" i="1"/>
  <c r="AT82" i="1"/>
  <c r="AR82" i="1"/>
  <c r="AR64" i="1"/>
  <c r="AR89" i="1"/>
  <c r="AQ97" i="1"/>
  <c r="AQ109" i="1"/>
  <c r="AT65" i="1"/>
  <c r="AT64" i="1"/>
  <c r="AT81" i="1"/>
  <c r="AT89" i="1"/>
  <c r="AT72" i="1"/>
  <c r="AT71" i="1"/>
  <c r="AT79" i="1"/>
  <c r="AT78" i="1" l="1"/>
  <c r="AT109" i="1"/>
  <c r="AT103" i="1" s="1"/>
  <c r="AR109" i="1"/>
  <c r="AR97" i="1"/>
  <c r="AQ110" i="1"/>
  <c r="AR110" i="1" l="1"/>
  <c r="AQ111" i="1"/>
  <c r="AT111" i="1" l="1"/>
  <c r="AR111" i="1"/>
  <c r="AQ94" i="1"/>
  <c r="AQ95" i="1"/>
  <c r="AR95" i="1" s="1"/>
  <c r="AG142" i="1"/>
  <c r="AR94" i="1" l="1"/>
  <c r="AK111" i="1" l="1"/>
  <c r="AK110" i="1"/>
  <c r="AK97" i="1"/>
  <c r="AK50" i="1"/>
  <c r="AK42" i="1"/>
  <c r="AK38" i="1"/>
  <c r="AK95" i="1" l="1"/>
  <c r="AK39" i="1"/>
  <c r="S71" i="1"/>
  <c r="R71" i="1"/>
  <c r="P71" i="1"/>
  <c r="N71" i="1"/>
  <c r="M71" i="1"/>
  <c r="S89" i="1"/>
  <c r="R89" i="1"/>
  <c r="P89" i="1"/>
  <c r="N89" i="1"/>
  <c r="M89" i="1"/>
  <c r="S64" i="1"/>
  <c r="R64" i="1"/>
  <c r="P64" i="1"/>
  <c r="N64" i="1"/>
  <c r="M64" i="1"/>
  <c r="S61" i="1"/>
  <c r="R61" i="1"/>
  <c r="P61" i="1"/>
  <c r="N61" i="1"/>
  <c r="M61" i="1"/>
  <c r="BC71" i="1"/>
  <c r="AK71" i="1"/>
  <c r="AI71" i="1"/>
  <c r="AG71" i="1"/>
  <c r="AF71" i="1"/>
  <c r="AD71" i="1"/>
  <c r="AB71" i="1"/>
  <c r="AA71" i="1"/>
  <c r="BC89" i="1"/>
  <c r="AK89" i="1"/>
  <c r="AI89" i="1"/>
  <c r="AG89" i="1"/>
  <c r="AF89" i="1"/>
  <c r="AD89" i="1"/>
  <c r="AB89" i="1"/>
  <c r="AA89" i="1"/>
  <c r="BC64" i="1"/>
  <c r="AK64" i="1"/>
  <c r="AI64" i="1"/>
  <c r="AG64" i="1"/>
  <c r="AF64" i="1"/>
  <c r="AD64" i="1"/>
  <c r="AB64" i="1"/>
  <c r="AA64" i="1"/>
  <c r="BC61" i="1"/>
  <c r="AK61" i="1"/>
  <c r="AI61" i="1"/>
  <c r="AG61" i="1"/>
  <c r="AF61" i="1"/>
  <c r="AD61" i="1"/>
  <c r="AB61" i="1"/>
  <c r="AA61" i="1"/>
  <c r="T61" i="1"/>
  <c r="U61" i="1"/>
  <c r="W61" i="1"/>
  <c r="Y61" i="1"/>
  <c r="T64" i="1"/>
  <c r="U64" i="1"/>
  <c r="W64" i="1"/>
  <c r="Y64" i="1"/>
  <c r="T89" i="1"/>
  <c r="U89" i="1"/>
  <c r="W89" i="1"/>
  <c r="Y89" i="1"/>
  <c r="T71" i="1"/>
  <c r="U71" i="1"/>
  <c r="W71" i="1"/>
  <c r="Y71" i="1"/>
  <c r="AL30" i="1"/>
  <c r="AC30" i="1"/>
  <c r="AE30" i="1" s="1"/>
  <c r="V30" i="1"/>
  <c r="X30" i="1" s="1"/>
  <c r="O30" i="1"/>
  <c r="Q30" i="1" s="1"/>
  <c r="AM30" i="1" l="1"/>
  <c r="AK43" i="1"/>
  <c r="S36" i="1"/>
  <c r="R36" i="1"/>
  <c r="P36" i="1"/>
  <c r="N36" i="1"/>
  <c r="M36" i="1"/>
  <c r="T36" i="1"/>
  <c r="U36" i="1"/>
  <c r="W36" i="1"/>
  <c r="Y36" i="1"/>
  <c r="AK45" i="1" l="1"/>
  <c r="O36" i="1"/>
  <c r="Q36" i="1" s="1"/>
  <c r="AL109" i="1"/>
  <c r="AM109" i="1" s="1"/>
  <c r="AL101" i="1"/>
  <c r="AM101" i="1" s="1"/>
  <c r="AL108" i="1"/>
  <c r="AM108" i="1" s="1"/>
  <c r="AL102" i="1"/>
  <c r="AM102" i="1" s="1"/>
  <c r="AL107" i="1"/>
  <c r="AM107" i="1" s="1"/>
  <c r="AL106" i="1"/>
  <c r="AM106" i="1" s="1"/>
  <c r="AL105" i="1"/>
  <c r="AM105" i="1" s="1"/>
  <c r="AL104" i="1"/>
  <c r="AL100" i="1"/>
  <c r="AM100" i="1" s="1"/>
  <c r="AL99" i="1"/>
  <c r="AM99" i="1" s="1"/>
  <c r="AL98" i="1"/>
  <c r="AM98" i="1" s="1"/>
  <c r="AL96" i="1"/>
  <c r="AL94" i="1"/>
  <c r="AI110" i="1"/>
  <c r="AI97" i="1"/>
  <c r="AL75" i="1"/>
  <c r="AL74" i="1"/>
  <c r="AL73" i="1"/>
  <c r="AL72" i="1"/>
  <c r="AL88" i="1"/>
  <c r="AL87" i="1"/>
  <c r="AL77" i="1"/>
  <c r="AL76" i="1"/>
  <c r="AL86" i="1"/>
  <c r="AL85" i="1"/>
  <c r="AL82" i="1"/>
  <c r="AL81" i="1"/>
  <c r="AL80" i="1"/>
  <c r="AL70" i="1"/>
  <c r="AL69" i="1"/>
  <c r="AL68" i="1"/>
  <c r="AL67" i="1"/>
  <c r="AL66" i="1"/>
  <c r="AL65" i="1"/>
  <c r="AL63" i="1"/>
  <c r="AL44" i="1"/>
  <c r="AL42" i="1"/>
  <c r="AL41" i="1"/>
  <c r="AL40" i="1"/>
  <c r="AL37" i="1"/>
  <c r="AL55" i="1"/>
  <c r="AL54" i="1"/>
  <c r="AL53" i="1"/>
  <c r="AL52" i="1"/>
  <c r="AL51" i="1"/>
  <c r="AL49" i="1"/>
  <c r="AL48" i="1"/>
  <c r="AL47" i="1"/>
  <c r="AL36" i="1"/>
  <c r="AI38" i="1"/>
  <c r="AJ38" i="1" s="1"/>
  <c r="AI50" i="1"/>
  <c r="AJ50" i="1" s="1"/>
  <c r="AL38" i="1" l="1"/>
  <c r="AL50" i="1"/>
  <c r="AJ97" i="1"/>
  <c r="AL97" i="1" s="1"/>
  <c r="AJ110" i="1"/>
  <c r="AL110" i="1" s="1"/>
  <c r="AM41" i="1"/>
  <c r="AM54" i="1"/>
  <c r="AM67" i="1"/>
  <c r="AM76" i="1"/>
  <c r="AM48" i="1"/>
  <c r="AM53" i="1"/>
  <c r="AM40" i="1"/>
  <c r="AM66" i="1"/>
  <c r="AM70" i="1"/>
  <c r="AM82" i="1"/>
  <c r="AM86" i="1"/>
  <c r="AM88" i="1"/>
  <c r="AM75" i="1"/>
  <c r="AM94" i="1"/>
  <c r="AM49" i="1"/>
  <c r="AM72" i="1"/>
  <c r="AM36" i="1"/>
  <c r="AM55" i="1"/>
  <c r="AM63" i="1"/>
  <c r="AM68" i="1"/>
  <c r="AM80" i="1"/>
  <c r="AM84" i="1"/>
  <c r="AM77" i="1"/>
  <c r="AM73" i="1"/>
  <c r="AM96" i="1"/>
  <c r="AM104" i="1"/>
  <c r="AM51" i="1"/>
  <c r="AM42" i="1"/>
  <c r="AM47" i="1"/>
  <c r="AM52" i="1"/>
  <c r="AM37" i="1"/>
  <c r="AM44" i="1"/>
  <c r="AM65" i="1"/>
  <c r="AM69" i="1"/>
  <c r="AM81" i="1"/>
  <c r="AM85" i="1"/>
  <c r="AM87" i="1"/>
  <c r="AM74" i="1"/>
  <c r="AL95" i="1"/>
  <c r="AL45" i="1"/>
  <c r="AI39" i="1"/>
  <c r="AJ39" i="1" s="1"/>
  <c r="AL64" i="1"/>
  <c r="AJ61" i="1"/>
  <c r="AL62" i="1"/>
  <c r="AL79" i="1"/>
  <c r="AL71" i="1"/>
  <c r="AJ71" i="1"/>
  <c r="AJ64" i="1"/>
  <c r="U64" i="8" l="1"/>
  <c r="T64" i="8" s="1"/>
  <c r="T78" i="8"/>
  <c r="T86" i="8"/>
  <c r="T70" i="8"/>
  <c r="T73" i="8"/>
  <c r="T84" i="8"/>
  <c r="T65" i="8"/>
  <c r="T62" i="8"/>
  <c r="T82" i="8"/>
  <c r="T67" i="8"/>
  <c r="T76" i="8"/>
  <c r="T80" i="8"/>
  <c r="G151" i="5"/>
  <c r="U75" i="8"/>
  <c r="F61" i="8"/>
  <c r="F63" i="8"/>
  <c r="AR126" i="1"/>
  <c r="F74" i="8"/>
  <c r="F72" i="8"/>
  <c r="AR127" i="1"/>
  <c r="AR117" i="1"/>
  <c r="AR131" i="1"/>
  <c r="F81" i="8"/>
  <c r="F83" i="8"/>
  <c r="F71" i="8"/>
  <c r="F69" i="8"/>
  <c r="AR123" i="1"/>
  <c r="AR120" i="1"/>
  <c r="U63" i="8"/>
  <c r="T63" i="8" s="1"/>
  <c r="U61" i="8"/>
  <c r="F66" i="8"/>
  <c r="F64" i="8"/>
  <c r="F68" i="8"/>
  <c r="F87" i="8"/>
  <c r="AR121" i="1"/>
  <c r="AU74" i="1"/>
  <c r="AT74" i="1" s="1"/>
  <c r="U87" i="8"/>
  <c r="T87" i="8" s="1"/>
  <c r="AR122" i="1"/>
  <c r="U72" i="8"/>
  <c r="T72" i="8" s="1"/>
  <c r="U74" i="8"/>
  <c r="AR128" i="1"/>
  <c r="F77" i="8"/>
  <c r="U109" i="8"/>
  <c r="U81" i="8"/>
  <c r="F79" i="8"/>
  <c r="F75" i="8"/>
  <c r="U68" i="8"/>
  <c r="AR130" i="1"/>
  <c r="AR118" i="1"/>
  <c r="AR125" i="1"/>
  <c r="U85" i="8"/>
  <c r="AR124" i="1"/>
  <c r="U79" i="8"/>
  <c r="U71" i="8"/>
  <c r="U69" i="8"/>
  <c r="F109" i="8"/>
  <c r="F92" i="8" s="1"/>
  <c r="U66" i="8"/>
  <c r="T66" i="8" s="1"/>
  <c r="U77" i="8"/>
  <c r="AR119" i="1"/>
  <c r="U83" i="8"/>
  <c r="AL39" i="1"/>
  <c r="AM64" i="1"/>
  <c r="AM50" i="1"/>
  <c r="AM95" i="1"/>
  <c r="AM110" i="1"/>
  <c r="AM38" i="1"/>
  <c r="AM71" i="1"/>
  <c r="AM97" i="1"/>
  <c r="AM45" i="1"/>
  <c r="AL61" i="1"/>
  <c r="AM62" i="1"/>
  <c r="AM79" i="1"/>
  <c r="AI43" i="1"/>
  <c r="AJ43" i="1" s="1"/>
  <c r="T71" i="8" l="1"/>
  <c r="T79" i="8"/>
  <c r="T81" i="8"/>
  <c r="T74" i="8"/>
  <c r="T85" i="8"/>
  <c r="T75" i="8"/>
  <c r="T61" i="8"/>
  <c r="T83" i="8"/>
  <c r="T77" i="8"/>
  <c r="T68" i="8"/>
  <c r="U92" i="8"/>
  <c r="T92" i="8" s="1"/>
  <c r="T109" i="8"/>
  <c r="T69" i="8"/>
  <c r="AU75" i="1"/>
  <c r="AT75" i="1" s="1"/>
  <c r="AL43" i="1"/>
  <c r="AM39" i="1"/>
  <c r="AM61" i="1"/>
  <c r="AM43" i="1" l="1"/>
  <c r="AC112" i="1"/>
  <c r="AE112" i="1" s="1"/>
  <c r="AC109" i="1"/>
  <c r="AE109" i="1" s="1"/>
  <c r="AC101" i="1"/>
  <c r="AE101" i="1" s="1"/>
  <c r="AC111" i="1"/>
  <c r="AE111" i="1" s="1"/>
  <c r="AC108" i="1"/>
  <c r="AE108" i="1" s="1"/>
  <c r="AC102" i="1"/>
  <c r="AE102" i="1" s="1"/>
  <c r="AC107" i="1"/>
  <c r="AE107" i="1" s="1"/>
  <c r="AC106" i="1"/>
  <c r="AE106" i="1" s="1"/>
  <c r="AC105" i="1"/>
  <c r="AE105" i="1" s="1"/>
  <c r="AC110" i="1"/>
  <c r="AE110" i="1" s="1"/>
  <c r="AC104" i="1"/>
  <c r="AE104" i="1" s="1"/>
  <c r="AC100" i="1"/>
  <c r="AE100" i="1" s="1"/>
  <c r="AC99" i="1"/>
  <c r="AE99" i="1" s="1"/>
  <c r="AC98" i="1"/>
  <c r="AE98" i="1" s="1"/>
  <c r="AC97" i="1"/>
  <c r="AE97" i="1" s="1"/>
  <c r="AC96" i="1"/>
  <c r="AE96" i="1" s="1"/>
  <c r="AC95" i="1"/>
  <c r="AE95" i="1" s="1"/>
  <c r="AC94" i="1"/>
  <c r="AE94" i="1" s="1"/>
  <c r="V112" i="1"/>
  <c r="X112" i="1" s="1"/>
  <c r="V109" i="1"/>
  <c r="X109" i="1" s="1"/>
  <c r="V101" i="1"/>
  <c r="X101" i="1" s="1"/>
  <c r="V111" i="1"/>
  <c r="X111" i="1" s="1"/>
  <c r="V108" i="1"/>
  <c r="X108" i="1" s="1"/>
  <c r="V102" i="1"/>
  <c r="X102" i="1" s="1"/>
  <c r="V107" i="1"/>
  <c r="X107" i="1" s="1"/>
  <c r="V106" i="1"/>
  <c r="X106" i="1" s="1"/>
  <c r="V105" i="1"/>
  <c r="X105" i="1" s="1"/>
  <c r="V110" i="1"/>
  <c r="X110" i="1" s="1"/>
  <c r="V104" i="1"/>
  <c r="X104" i="1" s="1"/>
  <c r="V100" i="1"/>
  <c r="X100" i="1" s="1"/>
  <c r="V99" i="1"/>
  <c r="X99" i="1" s="1"/>
  <c r="V98" i="1"/>
  <c r="X98" i="1" s="1"/>
  <c r="V97" i="1"/>
  <c r="X97" i="1" s="1"/>
  <c r="V96" i="1"/>
  <c r="X96" i="1" s="1"/>
  <c r="V95" i="1"/>
  <c r="X95" i="1" s="1"/>
  <c r="V94" i="1"/>
  <c r="X94" i="1" s="1"/>
  <c r="O112" i="1"/>
  <c r="Q112" i="1" s="1"/>
  <c r="O109" i="1"/>
  <c r="Q109" i="1" s="1"/>
  <c r="O101" i="1"/>
  <c r="Q101" i="1" s="1"/>
  <c r="O111" i="1"/>
  <c r="Q111" i="1" s="1"/>
  <c r="O108" i="1"/>
  <c r="Q108" i="1" s="1"/>
  <c r="O102" i="1"/>
  <c r="Q102" i="1" s="1"/>
  <c r="O107" i="1"/>
  <c r="Q107" i="1" s="1"/>
  <c r="O106" i="1"/>
  <c r="Q106" i="1" s="1"/>
  <c r="O105" i="1"/>
  <c r="Q105" i="1" s="1"/>
  <c r="O110" i="1"/>
  <c r="Q110" i="1" s="1"/>
  <c r="O104" i="1"/>
  <c r="Q104" i="1" s="1"/>
  <c r="O100" i="1"/>
  <c r="Q100" i="1" s="1"/>
  <c r="O99" i="1"/>
  <c r="Q99" i="1" s="1"/>
  <c r="O98" i="1"/>
  <c r="Q98" i="1" s="1"/>
  <c r="O97" i="1"/>
  <c r="Q97" i="1" s="1"/>
  <c r="O96" i="1"/>
  <c r="Q96" i="1" s="1"/>
  <c r="O95" i="1"/>
  <c r="Q95" i="1" s="1"/>
  <c r="O94" i="1"/>
  <c r="Q94" i="1" s="1"/>
  <c r="AC75" i="1" l="1"/>
  <c r="AE75" i="1" s="1"/>
  <c r="AC74" i="1"/>
  <c r="AE74" i="1" s="1"/>
  <c r="AC73" i="1"/>
  <c r="AE73" i="1" s="1"/>
  <c r="AC72" i="1"/>
  <c r="AC88" i="1"/>
  <c r="AE88" i="1" s="1"/>
  <c r="AC87" i="1"/>
  <c r="AE87" i="1" s="1"/>
  <c r="AC77" i="1"/>
  <c r="AE77" i="1" s="1"/>
  <c r="AC76" i="1"/>
  <c r="AE76" i="1" s="1"/>
  <c r="AC86" i="1"/>
  <c r="AE86" i="1" s="1"/>
  <c r="AC85" i="1"/>
  <c r="AE85" i="1" s="1"/>
  <c r="AC84" i="1"/>
  <c r="AE84" i="1" s="1"/>
  <c r="AC83" i="1"/>
  <c r="AE83" i="1" s="1"/>
  <c r="AC82" i="1"/>
  <c r="AE82" i="1" s="1"/>
  <c r="AC81" i="1"/>
  <c r="AC80" i="1"/>
  <c r="AE80" i="1" s="1"/>
  <c r="AC79" i="1"/>
  <c r="AC70" i="1"/>
  <c r="AE70" i="1" s="1"/>
  <c r="AC69" i="1"/>
  <c r="AE69" i="1" s="1"/>
  <c r="AC68" i="1"/>
  <c r="AE68" i="1" s="1"/>
  <c r="AC67" i="1"/>
  <c r="AE67" i="1" s="1"/>
  <c r="AC66" i="1"/>
  <c r="AE66" i="1" s="1"/>
  <c r="AC65" i="1"/>
  <c r="AC63" i="1"/>
  <c r="AE63" i="1" s="1"/>
  <c r="AC62" i="1"/>
  <c r="V75" i="1"/>
  <c r="X75" i="1" s="1"/>
  <c r="V74" i="1"/>
  <c r="X74" i="1" s="1"/>
  <c r="V73" i="1"/>
  <c r="X73" i="1" s="1"/>
  <c r="V72" i="1"/>
  <c r="V88" i="1"/>
  <c r="X88" i="1" s="1"/>
  <c r="V87" i="1"/>
  <c r="X87" i="1" s="1"/>
  <c r="V77" i="1"/>
  <c r="X77" i="1" s="1"/>
  <c r="V76" i="1"/>
  <c r="X76" i="1" s="1"/>
  <c r="V86" i="1"/>
  <c r="X86" i="1" s="1"/>
  <c r="V85" i="1"/>
  <c r="X85" i="1" s="1"/>
  <c r="V84" i="1"/>
  <c r="X84" i="1" s="1"/>
  <c r="V83" i="1"/>
  <c r="X83" i="1" s="1"/>
  <c r="V82" i="1"/>
  <c r="X82" i="1" s="1"/>
  <c r="V81" i="1"/>
  <c r="V80" i="1"/>
  <c r="X80" i="1" s="1"/>
  <c r="V79" i="1"/>
  <c r="V70" i="1"/>
  <c r="X70" i="1" s="1"/>
  <c r="V69" i="1"/>
  <c r="X69" i="1" s="1"/>
  <c r="V68" i="1"/>
  <c r="X68" i="1" s="1"/>
  <c r="V67" i="1"/>
  <c r="X67" i="1" s="1"/>
  <c r="V66" i="1"/>
  <c r="X66" i="1" s="1"/>
  <c r="V65" i="1"/>
  <c r="V63" i="1"/>
  <c r="X63" i="1" s="1"/>
  <c r="V62" i="1"/>
  <c r="O75" i="1"/>
  <c r="Q75" i="1" s="1"/>
  <c r="O74" i="1"/>
  <c r="Q74" i="1" s="1"/>
  <c r="O73" i="1"/>
  <c r="Q73" i="1" s="1"/>
  <c r="O72" i="1"/>
  <c r="O88" i="1"/>
  <c r="Q88" i="1" s="1"/>
  <c r="O87" i="1"/>
  <c r="Q87" i="1" s="1"/>
  <c r="O77" i="1"/>
  <c r="Q77" i="1" s="1"/>
  <c r="O76" i="1"/>
  <c r="Q76" i="1" s="1"/>
  <c r="O86" i="1"/>
  <c r="Q86" i="1" s="1"/>
  <c r="O85" i="1"/>
  <c r="Q85" i="1" s="1"/>
  <c r="O84" i="1"/>
  <c r="Q84" i="1" s="1"/>
  <c r="O83" i="1"/>
  <c r="Q83" i="1" s="1"/>
  <c r="O82" i="1"/>
  <c r="Q82" i="1" s="1"/>
  <c r="O81" i="1"/>
  <c r="O80" i="1"/>
  <c r="Q80" i="1" s="1"/>
  <c r="O79" i="1"/>
  <c r="O70" i="1"/>
  <c r="Q70" i="1" s="1"/>
  <c r="O69" i="1"/>
  <c r="Q69" i="1" s="1"/>
  <c r="O68" i="1"/>
  <c r="Q68" i="1" s="1"/>
  <c r="O67" i="1"/>
  <c r="Q67" i="1" s="1"/>
  <c r="O66" i="1"/>
  <c r="Q66" i="1" s="1"/>
  <c r="O65" i="1"/>
  <c r="O63" i="1"/>
  <c r="Q63" i="1" s="1"/>
  <c r="O62" i="1"/>
  <c r="AC45" i="1"/>
  <c r="AE45" i="1" s="1"/>
  <c r="AC44" i="1"/>
  <c r="AE44" i="1" s="1"/>
  <c r="AC43" i="1"/>
  <c r="AE43" i="1" s="1"/>
  <c r="AC42" i="1"/>
  <c r="AE42" i="1" s="1"/>
  <c r="AC40" i="1"/>
  <c r="AE40" i="1" s="1"/>
  <c r="AC39" i="1"/>
  <c r="AE39" i="1" s="1"/>
  <c r="AC38" i="1"/>
  <c r="AE38" i="1" s="1"/>
  <c r="AC37" i="1"/>
  <c r="AE37" i="1" s="1"/>
  <c r="AC55" i="1"/>
  <c r="AE55" i="1" s="1"/>
  <c r="AC54" i="1"/>
  <c r="AE54" i="1" s="1"/>
  <c r="AC53" i="1"/>
  <c r="AE53" i="1" s="1"/>
  <c r="AC52" i="1"/>
  <c r="AE52" i="1" s="1"/>
  <c r="AC51" i="1"/>
  <c r="AE51" i="1" s="1"/>
  <c r="AC50" i="1"/>
  <c r="AE50" i="1" s="1"/>
  <c r="AC49" i="1"/>
  <c r="AE49" i="1" s="1"/>
  <c r="AC48" i="1"/>
  <c r="AE48" i="1" s="1"/>
  <c r="AC47" i="1"/>
  <c r="AE47" i="1" s="1"/>
  <c r="AC36" i="1"/>
  <c r="AE36" i="1" s="1"/>
  <c r="V45" i="1"/>
  <c r="X45" i="1" s="1"/>
  <c r="V44" i="1"/>
  <c r="X44" i="1" s="1"/>
  <c r="V43" i="1"/>
  <c r="X43" i="1" s="1"/>
  <c r="V42" i="1"/>
  <c r="X42" i="1" s="1"/>
  <c r="V40" i="1"/>
  <c r="X40" i="1" s="1"/>
  <c r="V39" i="1"/>
  <c r="X39" i="1" s="1"/>
  <c r="V38" i="1"/>
  <c r="X38" i="1" s="1"/>
  <c r="V37" i="1"/>
  <c r="X37" i="1" s="1"/>
  <c r="V55" i="1"/>
  <c r="X55" i="1" s="1"/>
  <c r="V54" i="1"/>
  <c r="X54" i="1" s="1"/>
  <c r="V53" i="1"/>
  <c r="X53" i="1" s="1"/>
  <c r="V52" i="1"/>
  <c r="X52" i="1" s="1"/>
  <c r="V51" i="1"/>
  <c r="X51" i="1" s="1"/>
  <c r="V50" i="1"/>
  <c r="X50" i="1" s="1"/>
  <c r="V49" i="1"/>
  <c r="X49" i="1" s="1"/>
  <c r="V48" i="1"/>
  <c r="X48" i="1" s="1"/>
  <c r="V47" i="1"/>
  <c r="X47" i="1" s="1"/>
  <c r="V36" i="1"/>
  <c r="X36" i="1" s="1"/>
  <c r="O45" i="1"/>
  <c r="Q45" i="1" s="1"/>
  <c r="O44" i="1"/>
  <c r="Q44" i="1" s="1"/>
  <c r="O43" i="1"/>
  <c r="Q43" i="1" s="1"/>
  <c r="O42" i="1"/>
  <c r="Q42" i="1" s="1"/>
  <c r="O40" i="1"/>
  <c r="Q40" i="1" s="1"/>
  <c r="O39" i="1"/>
  <c r="Q39" i="1" s="1"/>
  <c r="O38" i="1"/>
  <c r="Q38" i="1" s="1"/>
  <c r="O37" i="1"/>
  <c r="Q37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AL31" i="1"/>
  <c r="AL29" i="1"/>
  <c r="AL28" i="1"/>
  <c r="AL27" i="1"/>
  <c r="AL26" i="1"/>
  <c r="AL25" i="1"/>
  <c r="AL24" i="1"/>
  <c r="AL20" i="1"/>
  <c r="O29" i="1"/>
  <c r="O28" i="1"/>
  <c r="O27" i="1"/>
  <c r="O25" i="1"/>
  <c r="O24" i="1"/>
  <c r="O23" i="1"/>
  <c r="O21" i="1"/>
  <c r="O20" i="1"/>
  <c r="O19" i="1"/>
  <c r="AM20" i="1" l="1"/>
  <c r="AM24" i="1"/>
  <c r="AM28" i="1"/>
  <c r="AM25" i="1"/>
  <c r="AM29" i="1"/>
  <c r="AM26" i="1"/>
  <c r="AM31" i="1"/>
  <c r="AM27" i="1"/>
  <c r="AL21" i="1"/>
  <c r="AL22" i="1"/>
  <c r="AL23" i="1"/>
  <c r="Q65" i="1"/>
  <c r="Q64" i="1" s="1"/>
  <c r="O64" i="1"/>
  <c r="Q81" i="1"/>
  <c r="Q89" i="1" s="1"/>
  <c r="O89" i="1"/>
  <c r="X65" i="1"/>
  <c r="X64" i="1" s="1"/>
  <c r="V64" i="1"/>
  <c r="AE81" i="1"/>
  <c r="AC89" i="1"/>
  <c r="Q62" i="1"/>
  <c r="Q61" i="1" s="1"/>
  <c r="O61" i="1"/>
  <c r="Q79" i="1"/>
  <c r="Q72" i="1"/>
  <c r="Q71" i="1" s="1"/>
  <c r="O71" i="1"/>
  <c r="X62" i="1"/>
  <c r="X61" i="1" s="1"/>
  <c r="V61" i="1"/>
  <c r="X79" i="1"/>
  <c r="X72" i="1"/>
  <c r="X71" i="1" s="1"/>
  <c r="V71" i="1"/>
  <c r="AE62" i="1"/>
  <c r="AC61" i="1"/>
  <c r="AE79" i="1"/>
  <c r="AE72" i="1"/>
  <c r="AC71" i="1"/>
  <c r="X81" i="1"/>
  <c r="X89" i="1" s="1"/>
  <c r="V89" i="1"/>
  <c r="AE65" i="1"/>
  <c r="AC64" i="1"/>
  <c r="Q25" i="1"/>
  <c r="Q29" i="1"/>
  <c r="AC21" i="1"/>
  <c r="AE21" i="1" s="1"/>
  <c r="AC29" i="1"/>
  <c r="AE29" i="1" s="1"/>
  <c r="Q21" i="1"/>
  <c r="V21" i="1"/>
  <c r="X21" i="1" s="1"/>
  <c r="Y21" i="1" s="1"/>
  <c r="V25" i="1"/>
  <c r="X25" i="1" s="1"/>
  <c r="Y25" i="1" s="1"/>
  <c r="AC22" i="1"/>
  <c r="AE22" i="1" s="1"/>
  <c r="AC26" i="1"/>
  <c r="AE26" i="1" s="1"/>
  <c r="Q20" i="1"/>
  <c r="Q24" i="1"/>
  <c r="Q28" i="1"/>
  <c r="O26" i="1"/>
  <c r="Q26" i="1" s="1"/>
  <c r="O31" i="1"/>
  <c r="Q31" i="1" s="1"/>
  <c r="V20" i="1"/>
  <c r="X20" i="1" s="1"/>
  <c r="Y20" i="1" s="1"/>
  <c r="V24" i="1"/>
  <c r="X24" i="1" s="1"/>
  <c r="Y24" i="1" s="1"/>
  <c r="AC25" i="1"/>
  <c r="AE25" i="1" s="1"/>
  <c r="V28" i="1"/>
  <c r="X28" i="1" s="1"/>
  <c r="Y28" i="1" s="1"/>
  <c r="AC19" i="1"/>
  <c r="AE19" i="1" s="1"/>
  <c r="V22" i="1"/>
  <c r="X22" i="1" s="1"/>
  <c r="Y22" i="1" s="1"/>
  <c r="AC23" i="1"/>
  <c r="AE23" i="1" s="1"/>
  <c r="AF23" i="1" s="1"/>
  <c r="V26" i="1"/>
  <c r="X26" i="1" s="1"/>
  <c r="Y26" i="1" s="1"/>
  <c r="AC27" i="1"/>
  <c r="AE27" i="1" s="1"/>
  <c r="AF27" i="1" s="1"/>
  <c r="V29" i="1"/>
  <c r="X29" i="1" s="1"/>
  <c r="Y29" i="1" s="1"/>
  <c r="AC31" i="1"/>
  <c r="AE31" i="1" s="1"/>
  <c r="AF31" i="1" s="1"/>
  <c r="O22" i="1"/>
  <c r="Q22" i="1" s="1"/>
  <c r="Q19" i="1"/>
  <c r="Q23" i="1"/>
  <c r="Q27" i="1"/>
  <c r="V19" i="1"/>
  <c r="X19" i="1" s="1"/>
  <c r="Y19" i="1" s="1"/>
  <c r="AC20" i="1"/>
  <c r="AE20" i="1" s="1"/>
  <c r="AF20" i="1" s="1"/>
  <c r="V23" i="1"/>
  <c r="X23" i="1" s="1"/>
  <c r="Y23" i="1" s="1"/>
  <c r="AC24" i="1"/>
  <c r="AE24" i="1" s="1"/>
  <c r="AF24" i="1" s="1"/>
  <c r="V27" i="1"/>
  <c r="X27" i="1" s="1"/>
  <c r="Y27" i="1" s="1"/>
  <c r="AC28" i="1"/>
  <c r="AE28" i="1" s="1"/>
  <c r="AF28" i="1" s="1"/>
  <c r="V31" i="1"/>
  <c r="X31" i="1" s="1"/>
  <c r="Y31" i="1" s="1"/>
  <c r="AE89" i="1" l="1"/>
  <c r="AE64" i="1"/>
  <c r="AE71" i="1"/>
  <c r="AE61" i="1"/>
  <c r="AM22" i="1"/>
  <c r="AM21" i="1"/>
  <c r="AM23" i="1"/>
  <c r="AF25" i="1"/>
  <c r="AF22" i="1"/>
  <c r="AF29" i="1"/>
  <c r="AF26" i="1"/>
  <c r="AF21" i="1"/>
  <c r="AF19" i="1"/>
  <c r="AY19" i="1" l="1"/>
  <c r="AW19" i="1"/>
  <c r="AY75" i="1"/>
  <c r="AY70" i="1"/>
  <c r="AY72" i="1"/>
  <c r="AY62" i="1"/>
  <c r="AY74" i="1"/>
  <c r="AW70" i="1"/>
  <c r="AY67" i="1"/>
  <c r="AY68" i="1"/>
  <c r="AY76" i="1"/>
  <c r="AY65" i="1"/>
  <c r="AY69" i="1"/>
  <c r="AW69" i="1"/>
  <c r="AW64" i="1"/>
  <c r="AW62" i="1"/>
  <c r="AW63" i="1"/>
  <c r="AY63" i="1"/>
  <c r="AY66" i="1"/>
  <c r="AW66" i="1"/>
  <c r="AW77" i="1"/>
  <c r="AW74" i="1"/>
  <c r="AW75" i="1"/>
  <c r="AW89" i="1"/>
  <c r="AY71" i="1"/>
  <c r="AW72" i="1"/>
  <c r="AW67" i="1"/>
  <c r="AY73" i="1"/>
  <c r="AW68" i="1"/>
  <c r="AY64" i="1" l="1"/>
  <c r="AW78" i="1"/>
  <c r="AY61" i="1"/>
  <c r="AI111" i="1"/>
  <c r="AJ111" i="1" s="1"/>
  <c r="AL111" i="1" s="1"/>
  <c r="AM111" i="1" s="1"/>
  <c r="AJ89" i="1"/>
  <c r="AL89" i="1"/>
  <c r="AM89" i="1" s="1"/>
</calcChain>
</file>

<file path=xl/comments1.xml><?xml version="1.0" encoding="utf-8"?>
<comments xmlns="http://schemas.openxmlformats.org/spreadsheetml/2006/main">
  <authors>
    <author>Sugiyama Naoko</author>
  </authors>
  <commentList>
    <comment ref="B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Sugiyama Naoko:</t>
        </r>
        <r>
          <rPr>
            <sz val="9"/>
            <color indexed="81"/>
            <rFont val="ＭＳ Ｐゴシック"/>
            <family val="3"/>
            <charset val="128"/>
          </rPr>
          <t xml:space="preserve">
短信、四半報で開示していないため、
四半期決算では開示しない
</t>
        </r>
      </text>
    </comment>
  </commentList>
</comments>
</file>

<file path=xl/comments2.xml><?xml version="1.0" encoding="utf-8"?>
<comments xmlns="http://schemas.openxmlformats.org/spreadsheetml/2006/main">
  <authors>
    <author>Sawamura Yoshie</author>
  </authors>
  <commentList>
    <comment ref="S1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百万円以下の単位不明</t>
        </r>
      </text>
    </comment>
    <comment ref="S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百万円以下の単位不明</t>
        </r>
      </text>
    </comment>
  </commentList>
</comments>
</file>

<file path=xl/sharedStrings.xml><?xml version="1.0" encoding="utf-8"?>
<sst xmlns="http://schemas.openxmlformats.org/spreadsheetml/2006/main" count="1044" uniqueCount="371">
  <si>
    <t>売上高 Net sales</t>
    <rPh sb="0" eb="2">
      <t>ウリアゲ</t>
    </rPh>
    <rPh sb="2" eb="3">
      <t>ダカ</t>
    </rPh>
    <phoneticPr fontId="1"/>
  </si>
  <si>
    <t>売上総利益率 Gross profit</t>
    <rPh sb="0" eb="2">
      <t>ウリアゲ</t>
    </rPh>
    <rPh sb="2" eb="3">
      <t>ソウ</t>
    </rPh>
    <rPh sb="3" eb="5">
      <t>リエキ</t>
    </rPh>
    <rPh sb="5" eb="6">
      <t>リツ</t>
    </rPh>
    <phoneticPr fontId="1"/>
  </si>
  <si>
    <t>販売管理費 SG&amp;A</t>
    <rPh sb="0" eb="2">
      <t>ハンバイ</t>
    </rPh>
    <rPh sb="2" eb="5">
      <t>カンリヒ</t>
    </rPh>
    <phoneticPr fontId="1"/>
  </si>
  <si>
    <t>販売費 Selling</t>
    <rPh sb="0" eb="2">
      <t>ハンバイ</t>
    </rPh>
    <rPh sb="2" eb="3">
      <t>ヒ</t>
    </rPh>
    <phoneticPr fontId="1"/>
  </si>
  <si>
    <t>物流費 Distribution</t>
    <rPh sb="0" eb="2">
      <t>ブツリュウ</t>
    </rPh>
    <rPh sb="2" eb="3">
      <t>ヒ</t>
    </rPh>
    <phoneticPr fontId="1"/>
  </si>
  <si>
    <t>人件費 Labor</t>
    <rPh sb="0" eb="3">
      <t>ジンケンヒ</t>
    </rPh>
    <phoneticPr fontId="1"/>
  </si>
  <si>
    <t>その他 Others</t>
    <rPh sb="2" eb="3">
      <t>タ</t>
    </rPh>
    <phoneticPr fontId="1"/>
  </si>
  <si>
    <t>営業利益 Operating income</t>
    <rPh sb="0" eb="2">
      <t>エイギョウ</t>
    </rPh>
    <rPh sb="2" eb="4">
      <t>リエキ</t>
    </rPh>
    <phoneticPr fontId="1"/>
  </si>
  <si>
    <t>経常利益 Ordinary income</t>
    <rPh sb="0" eb="2">
      <t>ケイジョウ</t>
    </rPh>
    <rPh sb="2" eb="4">
      <t>リエキ</t>
    </rPh>
    <phoneticPr fontId="1"/>
  </si>
  <si>
    <t>特別損益 Extraordinary income/loss</t>
    <rPh sb="0" eb="2">
      <t>トクベツ</t>
    </rPh>
    <rPh sb="2" eb="4">
      <t>ソンエキ</t>
    </rPh>
    <phoneticPr fontId="1"/>
  </si>
  <si>
    <t>国内スナック Domestic snack foods</t>
    <rPh sb="0" eb="2">
      <t>コクナイ</t>
    </rPh>
    <phoneticPr fontId="1"/>
  </si>
  <si>
    <t>ポテト系スナック Potato-based snacks</t>
    <rPh sb="3" eb="4">
      <t>ケイ</t>
    </rPh>
    <phoneticPr fontId="1"/>
  </si>
  <si>
    <t>ポテトチップス Potato Chips</t>
    <phoneticPr fontId="1"/>
  </si>
  <si>
    <t>じゃがりこ Jagarico</t>
    <phoneticPr fontId="1"/>
  </si>
  <si>
    <t>Jabagee/じゃがポックル Jagabee/Jagapokkuru</t>
    <phoneticPr fontId="1"/>
  </si>
  <si>
    <t>小麦系スナック Flour-based snacks</t>
    <rPh sb="0" eb="2">
      <t>コムギ</t>
    </rPh>
    <rPh sb="2" eb="3">
      <t>ケイ</t>
    </rPh>
    <phoneticPr fontId="1"/>
  </si>
  <si>
    <t>かっぱえびせん Kappa Ebisen</t>
    <phoneticPr fontId="1"/>
  </si>
  <si>
    <t>サッポロポテト等 Sapporo potato and others</t>
    <rPh sb="7" eb="8">
      <t>トウ</t>
    </rPh>
    <phoneticPr fontId="1"/>
  </si>
  <si>
    <t>コーン系・豆系スナック Corn- and bean-based snacks</t>
    <rPh sb="3" eb="4">
      <t>ケイ</t>
    </rPh>
    <rPh sb="5" eb="6">
      <t>マメ</t>
    </rPh>
    <rPh sb="6" eb="7">
      <t>ケイ</t>
    </rPh>
    <phoneticPr fontId="1"/>
  </si>
  <si>
    <t>国内シリアル Domestic cereals</t>
    <rPh sb="0" eb="2">
      <t>コクナイ</t>
    </rPh>
    <phoneticPr fontId="1"/>
  </si>
  <si>
    <t>国内食品計 Domestic foods business</t>
    <rPh sb="0" eb="2">
      <t>コクナイ</t>
    </rPh>
    <rPh sb="2" eb="4">
      <t>ショクヒン</t>
    </rPh>
    <rPh sb="4" eb="5">
      <t>ケイ</t>
    </rPh>
    <phoneticPr fontId="1"/>
  </si>
  <si>
    <t>海外スナック Overseas snack foods</t>
    <rPh sb="0" eb="2">
      <t>カイガイ</t>
    </rPh>
    <phoneticPr fontId="1"/>
  </si>
  <si>
    <t>海外食品計 Overseas foods business</t>
    <rPh sb="0" eb="2">
      <t>カイガイ</t>
    </rPh>
    <rPh sb="2" eb="4">
      <t>ショクヒン</t>
    </rPh>
    <rPh sb="4" eb="5">
      <t>ケイ</t>
    </rPh>
    <phoneticPr fontId="1"/>
  </si>
  <si>
    <t>食品製造販売事業計 Snacks and other foods business</t>
    <rPh sb="0" eb="2">
      <t>ショクヒン</t>
    </rPh>
    <rPh sb="2" eb="4">
      <t>セイゾウ</t>
    </rPh>
    <rPh sb="4" eb="6">
      <t>ハンバイ</t>
    </rPh>
    <rPh sb="6" eb="8">
      <t>ジギョウ</t>
    </rPh>
    <rPh sb="8" eb="9">
      <t>ケイ</t>
    </rPh>
    <phoneticPr fontId="1"/>
  </si>
  <si>
    <t>その他事業 Other businesses</t>
    <rPh sb="2" eb="3">
      <t>タ</t>
    </rPh>
    <rPh sb="3" eb="5">
      <t>ジギョウ</t>
    </rPh>
    <phoneticPr fontId="1"/>
  </si>
  <si>
    <t>売上高合計 Total sales</t>
    <rPh sb="0" eb="2">
      <t>ウリアゲ</t>
    </rPh>
    <rPh sb="2" eb="3">
      <t>ダカ</t>
    </rPh>
    <rPh sb="3" eb="5">
      <t>ゴウケイ</t>
    </rPh>
    <phoneticPr fontId="1"/>
  </si>
  <si>
    <t>海外国別売上高 Sales by country</t>
    <rPh sb="0" eb="2">
      <t>カイガイ</t>
    </rPh>
    <rPh sb="2" eb="4">
      <t>クニベツ</t>
    </rPh>
    <rPh sb="4" eb="6">
      <t>ウリアゲ</t>
    </rPh>
    <rPh sb="6" eb="7">
      <t>ダカ</t>
    </rPh>
    <phoneticPr fontId="1"/>
  </si>
  <si>
    <t xml:space="preserve"> 北米 North America</t>
    <rPh sb="1" eb="3">
      <t>ホクベイ</t>
    </rPh>
    <phoneticPr fontId="1"/>
  </si>
  <si>
    <t>中華圏 Greater China</t>
    <rPh sb="0" eb="2">
      <t>チュウカ</t>
    </rPh>
    <rPh sb="2" eb="3">
      <t>ケン</t>
    </rPh>
    <phoneticPr fontId="1"/>
  </si>
  <si>
    <t>中国 China</t>
    <rPh sb="0" eb="2">
      <t>チュウゴク</t>
    </rPh>
    <phoneticPr fontId="1"/>
  </si>
  <si>
    <t>台湾 Taiwan</t>
    <rPh sb="0" eb="2">
      <t>タイワン</t>
    </rPh>
    <phoneticPr fontId="1"/>
  </si>
  <si>
    <t>韓国 South Korea</t>
    <rPh sb="0" eb="2">
      <t>カンコク</t>
    </rPh>
    <phoneticPr fontId="1"/>
  </si>
  <si>
    <t>その他アジア・豪州 Other Asian regions and Australia</t>
    <rPh sb="2" eb="3">
      <t>タ</t>
    </rPh>
    <rPh sb="7" eb="9">
      <t>ゴウシュウ</t>
    </rPh>
    <phoneticPr fontId="1"/>
  </si>
  <si>
    <t>タイ Thailand</t>
    <phoneticPr fontId="1"/>
  </si>
  <si>
    <t>フィリピン Philippines</t>
    <phoneticPr fontId="1"/>
  </si>
  <si>
    <t>シンガポール Singapore</t>
    <phoneticPr fontId="1"/>
  </si>
  <si>
    <t>インドネシア Indonesia</t>
    <phoneticPr fontId="1"/>
  </si>
  <si>
    <t>オーストラリア Australia</t>
    <phoneticPr fontId="1"/>
  </si>
  <si>
    <t>欧州 Europe</t>
    <rPh sb="0" eb="2">
      <t>オウシュウ</t>
    </rPh>
    <phoneticPr fontId="1"/>
  </si>
  <si>
    <t>スペイン Spain</t>
    <phoneticPr fontId="1"/>
  </si>
  <si>
    <t>UK United Kingdom</t>
    <phoneticPr fontId="1"/>
  </si>
  <si>
    <t>M JPY</t>
    <phoneticPr fontId="1"/>
  </si>
  <si>
    <t>K RMB</t>
    <phoneticPr fontId="1"/>
  </si>
  <si>
    <t>K HKD</t>
    <phoneticPr fontId="1"/>
  </si>
  <si>
    <t>K USD</t>
    <phoneticPr fontId="1"/>
  </si>
  <si>
    <t>K TWD</t>
    <phoneticPr fontId="1"/>
  </si>
  <si>
    <t>M KRW</t>
    <phoneticPr fontId="1"/>
  </si>
  <si>
    <t>K THB</t>
    <phoneticPr fontId="1"/>
  </si>
  <si>
    <t>K PHP</t>
    <phoneticPr fontId="1"/>
  </si>
  <si>
    <t>K SPD</t>
    <phoneticPr fontId="1"/>
  </si>
  <si>
    <t>M IDR</t>
    <phoneticPr fontId="1"/>
  </si>
  <si>
    <t>K AUD</t>
    <phoneticPr fontId="1"/>
  </si>
  <si>
    <t>K GBP</t>
    <phoneticPr fontId="1"/>
  </si>
  <si>
    <t>K EUR</t>
    <phoneticPr fontId="1"/>
  </si>
  <si>
    <t>FY2016</t>
    <phoneticPr fontId="1"/>
  </si>
  <si>
    <t>FY2017</t>
    <phoneticPr fontId="1"/>
  </si>
  <si>
    <t>Q1</t>
    <phoneticPr fontId="1"/>
  </si>
  <si>
    <t>Q2</t>
    <phoneticPr fontId="1"/>
  </si>
  <si>
    <t>Q4</t>
    <phoneticPr fontId="1"/>
  </si>
  <si>
    <t>Q3</t>
    <phoneticPr fontId="1"/>
  </si>
  <si>
    <t>FY2018</t>
    <phoneticPr fontId="1"/>
  </si>
  <si>
    <t>売上原価</t>
    <rPh sb="0" eb="2">
      <t>ウリアゲ</t>
    </rPh>
    <rPh sb="2" eb="4">
      <t>ゲンカ</t>
    </rPh>
    <phoneticPr fontId="1"/>
  </si>
  <si>
    <t>Q1</t>
    <phoneticPr fontId="1"/>
  </si>
  <si>
    <t>FY2014</t>
    <phoneticPr fontId="1"/>
  </si>
  <si>
    <t>－</t>
    <phoneticPr fontId="1"/>
  </si>
  <si>
    <t>USD/JPY</t>
    <phoneticPr fontId="1"/>
  </si>
  <si>
    <t>RMB/JPY</t>
    <phoneticPr fontId="1"/>
  </si>
  <si>
    <t>HKD/JPY</t>
    <phoneticPr fontId="1"/>
  </si>
  <si>
    <t>TWD/JPY</t>
    <phoneticPr fontId="1"/>
  </si>
  <si>
    <t>KRW/JPY</t>
    <phoneticPr fontId="1"/>
  </si>
  <si>
    <t>THB/JPY</t>
    <phoneticPr fontId="1"/>
  </si>
  <si>
    <t>PHP/JPY</t>
    <phoneticPr fontId="1"/>
  </si>
  <si>
    <t>SGD/JPY</t>
    <phoneticPr fontId="1"/>
  </si>
  <si>
    <t>IDR/JPY</t>
    <phoneticPr fontId="1"/>
  </si>
  <si>
    <t>AUD/JPY</t>
    <phoneticPr fontId="1"/>
  </si>
  <si>
    <t>GBP/JPY</t>
    <phoneticPr fontId="1"/>
  </si>
  <si>
    <t>EUR/JPY</t>
    <phoneticPr fontId="1"/>
  </si>
  <si>
    <t>設備投資 Capex</t>
    <rPh sb="0" eb="2">
      <t>セツビ</t>
    </rPh>
    <rPh sb="2" eb="4">
      <t>トウシ</t>
    </rPh>
    <phoneticPr fontId="1"/>
  </si>
  <si>
    <t>国内 Domestic</t>
    <rPh sb="0" eb="2">
      <t>コクナイ</t>
    </rPh>
    <phoneticPr fontId="1"/>
  </si>
  <si>
    <t>海外 Overseas</t>
    <rPh sb="0" eb="2">
      <t>カイガイ</t>
    </rPh>
    <phoneticPr fontId="1"/>
  </si>
  <si>
    <t>減価償却費 Depreciation</t>
    <rPh sb="0" eb="2">
      <t>ゲンカ</t>
    </rPh>
    <rPh sb="2" eb="4">
      <t>ショウキャク</t>
    </rPh>
    <rPh sb="4" eb="5">
      <t>ヒ</t>
    </rPh>
    <phoneticPr fontId="1"/>
  </si>
  <si>
    <t>有形固定資産取得</t>
    <rPh sb="0" eb="2">
      <t>ユウケイ</t>
    </rPh>
    <rPh sb="2" eb="4">
      <t>コテイ</t>
    </rPh>
    <rPh sb="4" eb="6">
      <t>シサン</t>
    </rPh>
    <rPh sb="6" eb="8">
      <t>シュトク</t>
    </rPh>
    <phoneticPr fontId="1"/>
  </si>
  <si>
    <t>無形固定資産取得</t>
    <rPh sb="0" eb="2">
      <t>ムケイ</t>
    </rPh>
    <rPh sb="2" eb="4">
      <t>コテイ</t>
    </rPh>
    <rPh sb="4" eb="6">
      <t>シサン</t>
    </rPh>
    <rPh sb="6" eb="8">
      <t>シュトク</t>
    </rPh>
    <phoneticPr fontId="1"/>
  </si>
  <si>
    <t>為替レート Exchange rate</t>
    <rPh sb="0" eb="2">
      <t>カワセ</t>
    </rPh>
    <phoneticPr fontId="1"/>
  </si>
  <si>
    <t>財務指標</t>
    <rPh sb="0" eb="2">
      <t>ザイム</t>
    </rPh>
    <rPh sb="2" eb="4">
      <t>シヒョウ</t>
    </rPh>
    <phoneticPr fontId="1"/>
  </si>
  <si>
    <t>FY2015</t>
    <phoneticPr fontId="1"/>
  </si>
  <si>
    <t>損益計算書 P/L  (百万円 Million yen)</t>
    <rPh sb="0" eb="2">
      <t>ソンエキ</t>
    </rPh>
    <rPh sb="2" eb="4">
      <t>ケイサン</t>
    </rPh>
    <rPh sb="4" eb="5">
      <t>ショ</t>
    </rPh>
    <rPh sb="12" eb="15">
      <t>ヒャクマンエン</t>
    </rPh>
    <phoneticPr fontId="1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</si>
  <si>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5" eb="28">
      <t>ヒャクマンエン</t>
    </rPh>
    <phoneticPr fontId="1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</si>
  <si>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4" eb="37">
      <t>ヒャクマンエン</t>
    </rPh>
    <phoneticPr fontId="1"/>
  </si>
  <si>
    <t>－</t>
    <phoneticPr fontId="1"/>
  </si>
  <si>
    <t>国内営業利益　Domestic operating income</t>
    <rPh sb="0" eb="2">
      <t>コクナイ</t>
    </rPh>
    <rPh sb="2" eb="4">
      <t>エイギョウ</t>
    </rPh>
    <rPh sb="4" eb="6">
      <t>リエキ</t>
    </rPh>
    <phoneticPr fontId="1"/>
  </si>
  <si>
    <t>海外営業利益 Overseas operating income</t>
    <rPh sb="0" eb="2">
      <t>カイガイ</t>
    </rPh>
    <rPh sb="2" eb="4">
      <t>エイギョウ</t>
    </rPh>
    <rPh sb="4" eb="6">
      <t>リエキ</t>
    </rPh>
    <phoneticPr fontId="1"/>
  </si>
  <si>
    <t>北米 North America</t>
    <rPh sb="0" eb="2">
      <t>ホクベイ</t>
    </rPh>
    <phoneticPr fontId="1"/>
  </si>
  <si>
    <t>中華圏 Greater China</t>
    <rPh sb="0" eb="2">
      <t>チュウカ</t>
    </rPh>
    <rPh sb="2" eb="3">
      <t>ケン</t>
    </rPh>
    <phoneticPr fontId="1"/>
  </si>
  <si>
    <t>その他アジア・豪州 Other Asian reagions and Australia</t>
    <rPh sb="2" eb="3">
      <t>タ</t>
    </rPh>
    <rPh sb="7" eb="9">
      <t>ゴウシュウ</t>
    </rPh>
    <phoneticPr fontId="1"/>
  </si>
  <si>
    <t>欧州 Europe</t>
    <rPh sb="0" eb="2">
      <t>オウシュウ</t>
    </rPh>
    <phoneticPr fontId="1"/>
  </si>
  <si>
    <t>国内営業利益、海外営業利益 Domestic operating income, Overseas operating income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1"/>
  </si>
  <si>
    <t>2016年3月期 FY2016</t>
    <rPh sb="4" eb="5">
      <t>ネン</t>
    </rPh>
    <rPh sb="6" eb="7">
      <t>ガツ</t>
    </rPh>
    <rPh sb="7" eb="8">
      <t>キ</t>
    </rPh>
    <phoneticPr fontId="1"/>
  </si>
  <si>
    <t>2017年3月期 FY2017</t>
    <rPh sb="4" eb="5">
      <t>ネン</t>
    </rPh>
    <rPh sb="6" eb="7">
      <t>ガツ</t>
    </rPh>
    <rPh sb="7" eb="8">
      <t>キ</t>
    </rPh>
    <phoneticPr fontId="1"/>
  </si>
  <si>
    <t>2015年3月期 FY2015</t>
    <rPh sb="4" eb="5">
      <t>ネン</t>
    </rPh>
    <rPh sb="6" eb="7">
      <t>ガツ</t>
    </rPh>
    <rPh sb="7" eb="8">
      <t>キ</t>
    </rPh>
    <phoneticPr fontId="1"/>
  </si>
  <si>
    <t>FY2015</t>
    <phoneticPr fontId="1"/>
  </si>
  <si>
    <t>FY2015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</si>
  <si>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</si>
  <si>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</si>
  <si>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</si>
  <si>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</si>
  <si>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FY2014</t>
    <phoneticPr fontId="1"/>
  </si>
  <si>
    <t>中国</t>
    <rPh sb="0" eb="2">
      <t>チュウゴク</t>
    </rPh>
    <phoneticPr fontId="1"/>
  </si>
  <si>
    <t>香港</t>
    <rPh sb="0" eb="2">
      <t>ホンコン</t>
    </rPh>
    <phoneticPr fontId="1"/>
  </si>
  <si>
    <t>台湾</t>
    <rPh sb="0" eb="2">
      <t>タイワン</t>
    </rPh>
    <phoneticPr fontId="1"/>
  </si>
  <si>
    <t>タイ</t>
    <phoneticPr fontId="1"/>
  </si>
  <si>
    <t>フィリピン</t>
    <phoneticPr fontId="1"/>
  </si>
  <si>
    <t>シンガポール</t>
    <phoneticPr fontId="1"/>
  </si>
  <si>
    <t>インドネシア</t>
    <phoneticPr fontId="1"/>
  </si>
  <si>
    <t>オーストラリア</t>
    <phoneticPr fontId="1"/>
  </si>
  <si>
    <t>UK</t>
    <phoneticPr fontId="1"/>
  </si>
  <si>
    <t>スペイン</t>
    <phoneticPr fontId="1"/>
  </si>
  <si>
    <t>連結営業利益</t>
    <rPh sb="0" eb="2">
      <t>レンケツ</t>
    </rPh>
    <rPh sb="2" eb="4">
      <t>エイギョウ</t>
    </rPh>
    <rPh sb="4" eb="6">
      <t>リエキ</t>
    </rPh>
    <phoneticPr fontId="1"/>
  </si>
  <si>
    <t>伸び率(%)
Change in %</t>
    <rPh sb="0" eb="1">
      <t>ノ</t>
    </rPh>
    <rPh sb="2" eb="3">
      <t>リツ</t>
    </rPh>
    <phoneticPr fontId="1"/>
  </si>
  <si>
    <t>上期</t>
    <rPh sb="0" eb="2">
      <t>カミキ</t>
    </rPh>
    <phoneticPr fontId="1"/>
  </si>
  <si>
    <t>9ヶ月</t>
    <rPh sb="2" eb="3">
      <t>ゲツ</t>
    </rPh>
    <phoneticPr fontId="1"/>
  </si>
  <si>
    <t>2018年3月期 FY2018</t>
    <rPh sb="4" eb="5">
      <t>ネン</t>
    </rPh>
    <rPh sb="6" eb="7">
      <t>ガツ</t>
    </rPh>
    <rPh sb="7" eb="8">
      <t>キ</t>
    </rPh>
    <phoneticPr fontId="1"/>
  </si>
  <si>
    <t>増減
YoY</t>
    <rPh sb="0" eb="2">
      <t>ゾウゲン</t>
    </rPh>
    <phoneticPr fontId="1"/>
  </si>
  <si>
    <t>海外シリアル Overseas cereals</t>
    <rPh sb="0" eb="2">
      <t>カイガイ</t>
    </rPh>
    <phoneticPr fontId="1"/>
  </si>
  <si>
    <t>研究開発費</t>
    <rPh sb="0" eb="2">
      <t>ケンキュウ</t>
    </rPh>
    <rPh sb="2" eb="4">
      <t>カイハツ</t>
    </rPh>
    <rPh sb="4" eb="5">
      <t>ヒ</t>
    </rPh>
    <phoneticPr fontId="1"/>
  </si>
  <si>
    <t>研究開発費 Research and development costs</t>
    <rPh sb="0" eb="2">
      <t>ケンキュウ</t>
    </rPh>
    <rPh sb="2" eb="4">
      <t>カイハツ</t>
    </rPh>
    <rPh sb="4" eb="5">
      <t>ヒ</t>
    </rPh>
    <phoneticPr fontId="1"/>
  </si>
  <si>
    <t>自己資本利益率 ROE (%)</t>
    <rPh sb="0" eb="2">
      <t>ジコ</t>
    </rPh>
    <rPh sb="2" eb="4">
      <t>シホン</t>
    </rPh>
    <rPh sb="4" eb="6">
      <t>リエキ</t>
    </rPh>
    <rPh sb="6" eb="7">
      <t>リツ</t>
    </rPh>
    <phoneticPr fontId="1"/>
  </si>
  <si>
    <t>1株あたり当期純利益 EPS (円 yen)</t>
    <rPh sb="1" eb="2">
      <t>カブ</t>
    </rPh>
    <rPh sb="5" eb="7">
      <t>トウキ</t>
    </rPh>
    <rPh sb="7" eb="10">
      <t>ジュンリエキ</t>
    </rPh>
    <rPh sb="16" eb="17">
      <t>エン</t>
    </rPh>
    <phoneticPr fontId="1"/>
  </si>
  <si>
    <t>配当性向 Dividend payout ratio (%)</t>
    <rPh sb="0" eb="2">
      <t>ハイトウ</t>
    </rPh>
    <rPh sb="2" eb="4">
      <t>セイコウ</t>
    </rPh>
    <phoneticPr fontId="1"/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</si>
  <si>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rPh sb="38" eb="39">
      <t>エン</t>
    </rPh>
    <phoneticPr fontId="1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</si>
  <si>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rPh sb="31" eb="32">
      <t>エン</t>
    </rPh>
    <phoneticPr fontId="1"/>
  </si>
  <si>
    <t>2019年3月期</t>
    <rPh sb="4" eb="5">
      <t>ネン</t>
    </rPh>
    <rPh sb="6" eb="7">
      <t>ガツ</t>
    </rPh>
    <rPh sb="7" eb="8">
      <t>キ</t>
    </rPh>
    <phoneticPr fontId="1"/>
  </si>
  <si>
    <t>計画</t>
    <rPh sb="0" eb="2">
      <t>ケイカク</t>
    </rPh>
    <phoneticPr fontId="1"/>
  </si>
  <si>
    <t>1株当たり純資産額</t>
    <rPh sb="1" eb="2">
      <t>カブ</t>
    </rPh>
    <rPh sb="2" eb="3">
      <t>ア</t>
    </rPh>
    <rPh sb="5" eb="8">
      <t>ジュンシサン</t>
    </rPh>
    <rPh sb="8" eb="9">
      <t>ガク</t>
    </rPh>
    <phoneticPr fontId="1"/>
  </si>
  <si>
    <t>営業活動によるCF</t>
    <rPh sb="0" eb="2">
      <t>エイギョウ</t>
    </rPh>
    <rPh sb="2" eb="4">
      <t>カツドウ</t>
    </rPh>
    <phoneticPr fontId="1"/>
  </si>
  <si>
    <t>投資活動によるCF</t>
    <rPh sb="0" eb="2">
      <t>トウシ</t>
    </rPh>
    <rPh sb="2" eb="4">
      <t>カツドウ</t>
    </rPh>
    <phoneticPr fontId="1"/>
  </si>
  <si>
    <t>財務活動によるCF</t>
    <rPh sb="0" eb="2">
      <t>ザイム</t>
    </rPh>
    <rPh sb="2" eb="4">
      <t>カツドウ</t>
    </rPh>
    <phoneticPr fontId="1"/>
  </si>
  <si>
    <t>現金及び現金同等物残高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ザンダカ</t>
    </rPh>
    <phoneticPr fontId="1"/>
  </si>
  <si>
    <t>総資産</t>
    <rPh sb="0" eb="3">
      <t>ソウシサン</t>
    </rPh>
    <phoneticPr fontId="1"/>
  </si>
  <si>
    <t>純資産</t>
    <rPh sb="0" eb="3">
      <t>ジュンシサン</t>
    </rPh>
    <phoneticPr fontId="1"/>
  </si>
  <si>
    <t>自己資本比率</t>
    <rPh sb="0" eb="2">
      <t>ジコ</t>
    </rPh>
    <rPh sb="2" eb="4">
      <t>シホン</t>
    </rPh>
    <rPh sb="4" eb="6">
      <t>ヒリツ</t>
    </rPh>
    <phoneticPr fontId="1"/>
  </si>
  <si>
    <t>香港* Hong Kong*</t>
    <rPh sb="0" eb="2">
      <t>ホンコン</t>
    </rPh>
    <phoneticPr fontId="1"/>
  </si>
  <si>
    <t>*香港のうち、カルビーイーコマースの採用通貨はJPY  *Within Hong Kong, Calbee E-commerce uses JPY</t>
    <rPh sb="1" eb="3">
      <t>ホンコン</t>
    </rPh>
    <rPh sb="18" eb="20">
      <t>サイヨウ</t>
    </rPh>
    <rPh sb="20" eb="22">
      <t>ツウカ</t>
    </rPh>
    <phoneticPr fontId="1"/>
  </si>
  <si>
    <t>売上原価 Cost of sales</t>
    <rPh sb="0" eb="2">
      <t>ウリアゲ</t>
    </rPh>
    <rPh sb="2" eb="4">
      <t>ゲンカ</t>
    </rPh>
    <phoneticPr fontId="1"/>
  </si>
  <si>
    <t>国内その他食品*1 Domestic other foods*1</t>
    <rPh sb="0" eb="2">
      <t>コクナイ</t>
    </rPh>
    <rPh sb="4" eb="5">
      <t>タ</t>
    </rPh>
    <rPh sb="5" eb="7">
      <t>ショクヒン</t>
    </rPh>
    <phoneticPr fontId="1"/>
  </si>
  <si>
    <t>その他スナック*2 Other snacks*2</t>
    <rPh sb="2" eb="3">
      <t>タ</t>
    </rPh>
    <phoneticPr fontId="1"/>
  </si>
  <si>
    <t>*1 「シリアル、ベーカリー等」の「ベーカリー」と「その他」を「国内その他食品」にまとめて表記　*1 "Bread" and "Others" of "Cereals, Bread and Others" have been summarized in "Other domestic foods".</t>
    <rPh sb="14" eb="15">
      <t>トウ</t>
    </rPh>
    <rPh sb="28" eb="29">
      <t>タ</t>
    </rPh>
    <rPh sb="32" eb="34">
      <t>コクナイ</t>
    </rPh>
    <rPh sb="36" eb="37">
      <t>タ</t>
    </rPh>
    <rPh sb="37" eb="39">
      <t>ショクヒン</t>
    </rPh>
    <rPh sb="45" eb="47">
      <t>ヒョウキ</t>
    </rPh>
    <phoneticPr fontId="1"/>
  </si>
  <si>
    <t>*2 「その他新規スナック等」の名称を「その他スナック」に変更　*2 "Other new snacks" have been restated as "Other snacks".</t>
    <rPh sb="6" eb="7">
      <t>タ</t>
    </rPh>
    <rPh sb="7" eb="9">
      <t>シンキ</t>
    </rPh>
    <rPh sb="13" eb="14">
      <t>トウ</t>
    </rPh>
    <rPh sb="16" eb="18">
      <t>メイショウ</t>
    </rPh>
    <rPh sb="22" eb="23">
      <t>タ</t>
    </rPh>
    <rPh sb="29" eb="31">
      <t>ヘンコウ</t>
    </rPh>
    <phoneticPr fontId="1"/>
  </si>
  <si>
    <t>－</t>
    <phoneticPr fontId="1"/>
  </si>
  <si>
    <t>－</t>
    <phoneticPr fontId="1"/>
  </si>
  <si>
    <t>非支配株主利益 Non-controlling interests profit</t>
    <rPh sb="0" eb="1">
      <t>ヒ</t>
    </rPh>
    <rPh sb="1" eb="3">
      <t>シハイ</t>
    </rPh>
    <rPh sb="3" eb="5">
      <t>カブヌシ</t>
    </rPh>
    <rPh sb="5" eb="7">
      <t>リエキ</t>
    </rPh>
    <phoneticPr fontId="1"/>
  </si>
  <si>
    <t>当期純利益* Net profit*</t>
    <rPh sb="0" eb="2">
      <t>トウキ</t>
    </rPh>
    <rPh sb="2" eb="5">
      <t>ジュンリエキ</t>
    </rPh>
    <phoneticPr fontId="1"/>
  </si>
  <si>
    <t>*当期純利益は、親会社株主に帰属する当期純利益になります *Profit attributable to owners of parent</t>
    <rPh sb="1" eb="3">
      <t>トウキ</t>
    </rPh>
    <rPh sb="3" eb="6">
      <t>ジュンリエキ</t>
    </rPh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1"/>
  </si>
  <si>
    <t>伸び率(%)
Change in %</t>
    <phoneticPr fontId="1"/>
  </si>
  <si>
    <t>伸び率(%)
Change in %</t>
    <phoneticPr fontId="1"/>
  </si>
  <si>
    <t>M JPY</t>
    <phoneticPr fontId="1"/>
  </si>
  <si>
    <t>千USD</t>
    <rPh sb="0" eb="1">
      <t>セン</t>
    </rPh>
    <phoneticPr fontId="1"/>
  </si>
  <si>
    <t>千RMB</t>
    <rPh sb="0" eb="1">
      <t>セン</t>
    </rPh>
    <phoneticPr fontId="1"/>
  </si>
  <si>
    <t>千HKD</t>
    <rPh sb="0" eb="1">
      <t>セン</t>
    </rPh>
    <phoneticPr fontId="1"/>
  </si>
  <si>
    <t>百万KRW</t>
    <rPh sb="0" eb="2">
      <t>ヒャクマン</t>
    </rPh>
    <phoneticPr fontId="1"/>
  </si>
  <si>
    <t>千THB</t>
    <rPh sb="0" eb="1">
      <t>セン</t>
    </rPh>
    <phoneticPr fontId="1"/>
  </si>
  <si>
    <t>千SPD</t>
    <rPh sb="0" eb="1">
      <t>セン</t>
    </rPh>
    <phoneticPr fontId="1"/>
  </si>
  <si>
    <t>百万IDR</t>
    <rPh sb="0" eb="2">
      <t>ヒャクマン</t>
    </rPh>
    <phoneticPr fontId="1"/>
  </si>
  <si>
    <t>千AUD</t>
    <rPh sb="0" eb="1">
      <t>セン</t>
    </rPh>
    <phoneticPr fontId="1"/>
  </si>
  <si>
    <t>千GBP</t>
    <rPh sb="0" eb="1">
      <t>セン</t>
    </rPh>
    <phoneticPr fontId="1"/>
  </si>
  <si>
    <t>＜国内スナック内訳＞</t>
    <rPh sb="1" eb="3">
      <t>コクナイ</t>
    </rPh>
    <rPh sb="7" eb="9">
      <t>ウチワケ</t>
    </rPh>
    <phoneticPr fontId="1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</si>
  <si>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7" eb="40">
      <t>ヒャクマンエン</t>
    </rPh>
    <phoneticPr fontId="1"/>
  </si>
  <si>
    <t>期中平均レート  Average rate during the period</t>
    <rPh sb="0" eb="2">
      <t>キチュウ</t>
    </rPh>
    <rPh sb="2" eb="4">
      <t>ヘイキン</t>
    </rPh>
    <phoneticPr fontId="1"/>
  </si>
  <si>
    <t>期末日レート Current rate</t>
    <rPh sb="0" eb="2">
      <t>キマツ</t>
    </rPh>
    <rPh sb="2" eb="3">
      <t>ビ</t>
    </rPh>
    <phoneticPr fontId="1"/>
  </si>
  <si>
    <t>会計期間</t>
    <rPh sb="0" eb="2">
      <t>カイケイ</t>
    </rPh>
    <rPh sb="2" eb="4">
      <t>キカン</t>
    </rPh>
    <phoneticPr fontId="1"/>
  </si>
  <si>
    <t>@</t>
    <phoneticPr fontId="1"/>
  </si>
  <si>
    <t>スペイン</t>
    <phoneticPr fontId="1"/>
  </si>
  <si>
    <t>UK</t>
    <phoneticPr fontId="1"/>
  </si>
  <si>
    <t>オーストラリア</t>
    <phoneticPr fontId="1"/>
  </si>
  <si>
    <t>インドネシア</t>
    <phoneticPr fontId="1"/>
  </si>
  <si>
    <t>シンガポール</t>
    <phoneticPr fontId="1"/>
  </si>
  <si>
    <t>フィリピン</t>
    <phoneticPr fontId="1"/>
  </si>
  <si>
    <t>タイ</t>
    <phoneticPr fontId="1"/>
  </si>
  <si>
    <t>GBP/JPY</t>
    <phoneticPr fontId="1"/>
  </si>
  <si>
    <t>USD/JPY</t>
    <phoneticPr fontId="1"/>
  </si>
  <si>
    <t>EUR/JPY</t>
    <phoneticPr fontId="1"/>
  </si>
  <si>
    <t>AUD/JPY</t>
    <phoneticPr fontId="1"/>
  </si>
  <si>
    <t>IDR/JPY</t>
    <phoneticPr fontId="1"/>
  </si>
  <si>
    <t>SGD/JPY</t>
    <phoneticPr fontId="1"/>
  </si>
  <si>
    <t>PHP/JPY</t>
    <phoneticPr fontId="1"/>
  </si>
  <si>
    <t>THB/JPY</t>
    <phoneticPr fontId="1"/>
  </si>
  <si>
    <t>KRW/JPY</t>
    <phoneticPr fontId="1"/>
  </si>
  <si>
    <t>TWD/JPY</t>
    <phoneticPr fontId="1"/>
  </si>
  <si>
    <t>HKD/JPY</t>
    <phoneticPr fontId="1"/>
  </si>
  <si>
    <t>RMB/JPY</t>
    <phoneticPr fontId="1"/>
  </si>
  <si>
    <t>K EUR</t>
    <phoneticPr fontId="1"/>
  </si>
  <si>
    <t>M JPY</t>
    <phoneticPr fontId="1"/>
  </si>
  <si>
    <t>スペイン Spain</t>
    <phoneticPr fontId="1"/>
  </si>
  <si>
    <t>K GBP</t>
    <phoneticPr fontId="1"/>
  </si>
  <si>
    <t>UK United Kingdom</t>
    <phoneticPr fontId="1"/>
  </si>
  <si>
    <t>K AUD</t>
    <phoneticPr fontId="1"/>
  </si>
  <si>
    <t>オーストラリア Australia</t>
    <phoneticPr fontId="1"/>
  </si>
  <si>
    <t>M IDR</t>
    <phoneticPr fontId="1"/>
  </si>
  <si>
    <t>K SPD</t>
    <phoneticPr fontId="1"/>
  </si>
  <si>
    <t>シンガポール Singapore</t>
    <phoneticPr fontId="1"/>
  </si>
  <si>
    <t>K PHP</t>
    <phoneticPr fontId="1"/>
  </si>
  <si>
    <t>フィリピン Philippines</t>
    <phoneticPr fontId="1"/>
  </si>
  <si>
    <t>K THB</t>
    <phoneticPr fontId="1"/>
  </si>
  <si>
    <t>タイ Thailand</t>
    <phoneticPr fontId="1"/>
  </si>
  <si>
    <t>M KRW</t>
    <phoneticPr fontId="1"/>
  </si>
  <si>
    <t>K HKD</t>
    <phoneticPr fontId="1"/>
  </si>
  <si>
    <t>K RMB</t>
    <phoneticPr fontId="1"/>
  </si>
  <si>
    <t>K USD</t>
    <phoneticPr fontId="1"/>
  </si>
  <si>
    <t>かっぱえびせん Kappa Ebisen</t>
    <phoneticPr fontId="1"/>
  </si>
  <si>
    <t>Jabagee/じゃがポックル Jagabee/Jagapokkuru</t>
    <phoneticPr fontId="1"/>
  </si>
  <si>
    <t>じゃがりこ Jagarico</t>
    <phoneticPr fontId="1"/>
  </si>
  <si>
    <t>ポテトチップス Potato Chips</t>
    <phoneticPr fontId="1"/>
  </si>
  <si>
    <t>配当状況 Dividends</t>
    <rPh sb="0" eb="2">
      <t>ハイトウ</t>
    </rPh>
    <rPh sb="2" eb="4">
      <t>ジョウキョウ</t>
    </rPh>
    <phoneticPr fontId="1"/>
  </si>
  <si>
    <t>Jagabee/じゃがポックル Jagabee/Jagapokkuru</t>
    <phoneticPr fontId="1"/>
  </si>
  <si>
    <t>通期</t>
    <rPh sb="0" eb="2">
      <t>ツウキ</t>
    </rPh>
    <phoneticPr fontId="1"/>
  </si>
  <si>
    <t>2019年3月期 FY2019</t>
    <rPh sb="4" eb="5">
      <t>ネン</t>
    </rPh>
    <rPh sb="6" eb="7">
      <t>ガツ</t>
    </rPh>
    <rPh sb="7" eb="8">
      <t>キ</t>
    </rPh>
    <phoneticPr fontId="1"/>
  </si>
  <si>
    <t>FY2019</t>
    <phoneticPr fontId="1"/>
  </si>
  <si>
    <t>その他スナック Other snacks</t>
    <rPh sb="2" eb="3">
      <t>タ</t>
    </rPh>
    <phoneticPr fontId="1"/>
  </si>
  <si>
    <t>主な連結財務指標Ⅱ Financial performanceⅡ (consolidated)</t>
    <rPh sb="0" eb="1">
      <t>オモ</t>
    </rPh>
    <rPh sb="2" eb="4">
      <t>レンケツ</t>
    </rPh>
    <rPh sb="4" eb="6">
      <t>ザイム</t>
    </rPh>
    <rPh sb="6" eb="8">
      <t>シヒョウ</t>
    </rPh>
    <phoneticPr fontId="1"/>
  </si>
  <si>
    <t>自己資本比率 Equity ratio (%)</t>
    <rPh sb="0" eb="2">
      <t>ジコ</t>
    </rPh>
    <rPh sb="2" eb="4">
      <t>シホン</t>
    </rPh>
    <rPh sb="4" eb="6">
      <t>ヒリツ</t>
    </rPh>
    <phoneticPr fontId="1"/>
  </si>
  <si>
    <t>構成比(％)
Percent of Net sales</t>
    <rPh sb="0" eb="3">
      <t>コウセイヒ</t>
    </rPh>
    <phoneticPr fontId="1"/>
  </si>
  <si>
    <t>営業利益 Operating profit</t>
    <rPh sb="0" eb="2">
      <t>エイギョウ</t>
    </rPh>
    <rPh sb="2" eb="4">
      <t>リエキ</t>
    </rPh>
    <phoneticPr fontId="1"/>
  </si>
  <si>
    <t>経常利益 Ordinary profit</t>
    <rPh sb="0" eb="2">
      <t>ケイジョウ</t>
    </rPh>
    <rPh sb="2" eb="4">
      <t>リエキ</t>
    </rPh>
    <phoneticPr fontId="1"/>
  </si>
  <si>
    <t>国内営業利益　Domestic operating profit</t>
    <rPh sb="0" eb="2">
      <t>コクナイ</t>
    </rPh>
    <rPh sb="2" eb="4">
      <t>エイギョウ</t>
    </rPh>
    <rPh sb="4" eb="6">
      <t>リエキ</t>
    </rPh>
    <phoneticPr fontId="1"/>
  </si>
  <si>
    <t>営業利益率(%) Operating margin</t>
    <rPh sb="0" eb="2">
      <t>エイギョウ</t>
    </rPh>
    <rPh sb="2" eb="4">
      <t>リエキ</t>
    </rPh>
    <rPh sb="4" eb="5">
      <t>リツ</t>
    </rPh>
    <phoneticPr fontId="1"/>
  </si>
  <si>
    <t>売上総利益 Gross profit</t>
    <rPh sb="0" eb="2">
      <t>ウリアゲ</t>
    </rPh>
    <rPh sb="2" eb="3">
      <t>ソウ</t>
    </rPh>
    <rPh sb="3" eb="5">
      <t>リエキ</t>
    </rPh>
    <phoneticPr fontId="1"/>
  </si>
  <si>
    <t>2020年3月期 FY2019</t>
    <rPh sb="4" eb="5">
      <t>ネン</t>
    </rPh>
    <rPh sb="6" eb="7">
      <t>ガツ</t>
    </rPh>
    <rPh sb="7" eb="8">
      <t>キ</t>
    </rPh>
    <phoneticPr fontId="1"/>
  </si>
  <si>
    <t>20**年3月期</t>
    <rPh sb="4" eb="5">
      <t>ネン</t>
    </rPh>
    <rPh sb="6" eb="7">
      <t>ガツ</t>
    </rPh>
    <rPh sb="7" eb="8">
      <t>キ</t>
    </rPh>
    <phoneticPr fontId="1"/>
  </si>
  <si>
    <t>インドネシア Indonesia</t>
  </si>
  <si>
    <t>インドネシア Indonesia</t>
    <phoneticPr fontId="1"/>
  </si>
  <si>
    <t>英国　UK</t>
    <rPh sb="0" eb="2">
      <t>エイコク</t>
    </rPh>
    <phoneticPr fontId="1"/>
  </si>
  <si>
    <t>FY2020</t>
    <phoneticPr fontId="1"/>
  </si>
  <si>
    <t>百万円</t>
    <rPh sb="2" eb="3">
      <t>エン</t>
    </rPh>
    <phoneticPr fontId="1"/>
  </si>
  <si>
    <t>1株当たり純資産額 Net assets per share (円 Yen)</t>
    <rPh sb="1" eb="2">
      <t>カブ</t>
    </rPh>
    <rPh sb="2" eb="3">
      <t>ア</t>
    </rPh>
    <rPh sb="5" eb="8">
      <t>ジュンシサン</t>
    </rPh>
    <rPh sb="8" eb="9">
      <t>ガク</t>
    </rPh>
    <phoneticPr fontId="1"/>
  </si>
  <si>
    <t>営業活動によるキャッシュフロー Operating CF (百万円 Million yen)</t>
    <rPh sb="0" eb="2">
      <t>エイギョウ</t>
    </rPh>
    <rPh sb="2" eb="4">
      <t>カツドウ</t>
    </rPh>
    <rPh sb="30" eb="32">
      <t>ヒャクマン</t>
    </rPh>
    <phoneticPr fontId="1"/>
  </si>
  <si>
    <t>投資活動によるキャッシュフロー Investing CF (百万円 Million yen)</t>
    <rPh sb="0" eb="2">
      <t>トウシ</t>
    </rPh>
    <rPh sb="2" eb="4">
      <t>カツドウ</t>
    </rPh>
    <rPh sb="30" eb="32">
      <t>ヒャクマン</t>
    </rPh>
    <phoneticPr fontId="1"/>
  </si>
  <si>
    <t xml:space="preserve">財務活動によるキャッシュフロー Financial CF (百万円 Million yen) </t>
    <rPh sb="0" eb="2">
      <t>ザイム</t>
    </rPh>
    <rPh sb="2" eb="4">
      <t>カツドウ</t>
    </rPh>
    <rPh sb="30" eb="32">
      <t>ヒャクマン</t>
    </rPh>
    <phoneticPr fontId="1"/>
  </si>
  <si>
    <t>現金及び現金同等物期末残高 Cash and cash equivalents at end of period (百万円 Million yen)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9" eb="11">
      <t>キマツ</t>
    </rPh>
    <rPh sb="11" eb="13">
      <t>ザンダカ</t>
    </rPh>
    <phoneticPr fontId="1"/>
  </si>
  <si>
    <t>総資産 Total assets (百万円 Million yen)</t>
    <rPh sb="0" eb="3">
      <t>ソウシサン</t>
    </rPh>
    <phoneticPr fontId="1"/>
  </si>
  <si>
    <t>純資産 Net assets (百万円 Million yen)</t>
    <rPh sb="0" eb="3">
      <t>ジュンシサン</t>
    </rPh>
    <phoneticPr fontId="1"/>
  </si>
  <si>
    <t>1株当たり年間配当金 Annual dividend per share (円 Yen)</t>
    <rPh sb="1" eb="2">
      <t>カブ</t>
    </rPh>
    <rPh sb="2" eb="3">
      <t>ア</t>
    </rPh>
    <rPh sb="5" eb="7">
      <t>ネンカン</t>
    </rPh>
    <rPh sb="7" eb="10">
      <t>ハイトウキン</t>
    </rPh>
    <phoneticPr fontId="1"/>
  </si>
  <si>
    <t>配当金総額 Total dividend amount (百万円 Million yen)</t>
    <rPh sb="0" eb="3">
      <t>ハイトウキン</t>
    </rPh>
    <rPh sb="3" eb="5">
      <t>ソウガク</t>
    </rPh>
    <rPh sb="29" eb="30">
      <t>ヒャク</t>
    </rPh>
    <rPh sb="30" eb="31">
      <t>マン</t>
    </rPh>
    <phoneticPr fontId="1"/>
  </si>
  <si>
    <t>連結損益計算書 Consolidated statements of income 
(百万円 Million yen)</t>
    <rPh sb="0" eb="2">
      <t>レンケツ</t>
    </rPh>
    <rPh sb="2" eb="4">
      <t>ソンエキ</t>
    </rPh>
    <rPh sb="4" eb="6">
      <t>ケイサン</t>
    </rPh>
    <rPh sb="6" eb="7">
      <t>ショ</t>
    </rPh>
    <rPh sb="46" eb="47">
      <t>エン</t>
    </rPh>
    <phoneticPr fontId="1"/>
  </si>
  <si>
    <t>製品別売上高 Sales by product　（百万円 Million yen)</t>
    <rPh sb="0" eb="2">
      <t>セイヒン</t>
    </rPh>
    <rPh sb="2" eb="3">
      <t>ベツ</t>
    </rPh>
    <rPh sb="3" eb="5">
      <t>ウリアゲ</t>
    </rPh>
    <rPh sb="5" eb="6">
      <t>ダカ</t>
    </rPh>
    <rPh sb="27" eb="28">
      <t>エン</t>
    </rPh>
    <phoneticPr fontId="1"/>
  </si>
  <si>
    <t>非支配株主利益  Profit attributable to non-controlling interests</t>
    <rPh sb="0" eb="1">
      <t>ヒ</t>
    </rPh>
    <rPh sb="1" eb="3">
      <t>シハイ</t>
    </rPh>
    <rPh sb="3" eb="5">
      <t>カブヌシ</t>
    </rPh>
    <rPh sb="5" eb="7">
      <t>リエキ</t>
    </rPh>
    <phoneticPr fontId="1"/>
  </si>
  <si>
    <t>海外営業利益  Overseas operating profit</t>
    <rPh sb="0" eb="2">
      <t>カイガイ</t>
    </rPh>
    <rPh sb="2" eb="4">
      <t>エイギョウ</t>
    </rPh>
    <rPh sb="4" eb="6">
      <t>リエキ</t>
    </rPh>
    <phoneticPr fontId="1"/>
  </si>
  <si>
    <t>英国　United Kingdom</t>
    <rPh sb="0" eb="2">
      <t>エイコク</t>
    </rPh>
    <phoneticPr fontId="1"/>
  </si>
  <si>
    <t>インドネシア Indonesia</t>
    <phoneticPr fontId="1"/>
  </si>
  <si>
    <t>RMB/JPY</t>
    <phoneticPr fontId="1"/>
  </si>
  <si>
    <t>IDR/JPY</t>
    <phoneticPr fontId="1"/>
  </si>
  <si>
    <t>RMB/JPY</t>
    <phoneticPr fontId="1"/>
  </si>
  <si>
    <t xml:space="preserve">海外国・地域別売上高 Sales by country/area </t>
    <rPh sb="0" eb="2">
      <t>カイガイ</t>
    </rPh>
    <rPh sb="2" eb="3">
      <t>クニ</t>
    </rPh>
    <rPh sb="4" eb="6">
      <t>チイキ</t>
    </rPh>
    <rPh sb="6" eb="7">
      <t>ベツ</t>
    </rPh>
    <rPh sb="7" eb="9">
      <t>ウリアゲ</t>
    </rPh>
    <rPh sb="9" eb="10">
      <t>ダカ</t>
    </rPh>
    <phoneticPr fontId="1"/>
  </si>
  <si>
    <t>設備投資・減価償却 Capex and depreciation
（百万円 Million yen）</t>
    <rPh sb="0" eb="2">
      <t>セツビ</t>
    </rPh>
    <rPh sb="2" eb="4">
      <t>トウシ</t>
    </rPh>
    <rPh sb="5" eb="7">
      <t>ゲンカ</t>
    </rPh>
    <rPh sb="7" eb="9">
      <t>ショウキャク</t>
    </rPh>
    <rPh sb="36" eb="37">
      <t>エン</t>
    </rPh>
    <phoneticPr fontId="1"/>
  </si>
  <si>
    <t>研究開発費　Research and development costs（百万円 Million yen)</t>
    <rPh sb="0" eb="2">
      <t>ケンキュウ</t>
    </rPh>
    <rPh sb="2" eb="4">
      <t>カイハツ</t>
    </rPh>
    <rPh sb="4" eb="5">
      <t>ヒ</t>
    </rPh>
    <rPh sb="39" eb="40">
      <t>エン</t>
    </rPh>
    <phoneticPr fontId="1"/>
  </si>
  <si>
    <t>国内営業利益、海外営業利益 Domestic and Overseas operating profit
（百万円 Million yen）</t>
    <rPh sb="0" eb="2">
      <t>コクナイ</t>
    </rPh>
    <rPh sb="2" eb="4">
      <t>エイギョウ</t>
    </rPh>
    <rPh sb="4" eb="6">
      <t>リエキ</t>
    </rPh>
    <rPh sb="7" eb="9">
      <t>カイガイ</t>
    </rPh>
    <rPh sb="9" eb="11">
      <t>エイギョウ</t>
    </rPh>
    <rPh sb="11" eb="13">
      <t>リエキ</t>
    </rPh>
    <phoneticPr fontId="1"/>
  </si>
  <si>
    <t>＜国内スナック内訳　Breakdown of domestic snack foods＞</t>
    <rPh sb="1" eb="3">
      <t>コクナイ</t>
    </rPh>
    <rPh sb="7" eb="9">
      <t>ウチワケ</t>
    </rPh>
    <phoneticPr fontId="1"/>
  </si>
  <si>
    <t>2020年3月期 FY2020</t>
    <rPh sb="4" eb="5">
      <t>ネン</t>
    </rPh>
    <rPh sb="6" eb="7">
      <t>ガツ</t>
    </rPh>
    <rPh sb="7" eb="8">
      <t>キ</t>
    </rPh>
    <phoneticPr fontId="1"/>
  </si>
  <si>
    <t>IDR/JPY</t>
  </si>
  <si>
    <t>RMB/JPY</t>
    <phoneticPr fontId="1"/>
  </si>
  <si>
    <t>韓国 South Korea</t>
  </si>
  <si>
    <t>タイ Thailand</t>
    <phoneticPr fontId="1"/>
  </si>
  <si>
    <t>201712T</t>
    <phoneticPr fontId="1"/>
  </si>
  <si>
    <t>主な連結財務指標Ⅰ Financial performanceⅠ (consolidated)</t>
    <rPh sb="0" eb="1">
      <t>オモ</t>
    </rPh>
    <rPh sb="2" eb="4">
      <t>レンケツ</t>
    </rPh>
    <rPh sb="4" eb="6">
      <t>ザイム</t>
    </rPh>
    <rPh sb="6" eb="8">
      <t>シヒョウ</t>
    </rPh>
    <phoneticPr fontId="1"/>
  </si>
  <si>
    <t>201709T</t>
    <phoneticPr fontId="1"/>
  </si>
  <si>
    <t>*</t>
    <phoneticPr fontId="1"/>
  </si>
  <si>
    <t>1:2019年10月にWarnock Food Products, Inc.を買収し連結子会社化 1:Acquired Warnock Food Products, Inc. in October 2019 and made it a consolidated subsidiary</t>
    <rPh sb="6" eb="7">
      <t>ネン</t>
    </rPh>
    <rPh sb="9" eb="10">
      <t>ガツ</t>
    </rPh>
    <rPh sb="39" eb="41">
      <t>バイシュウ</t>
    </rPh>
    <rPh sb="42" eb="44">
      <t>レンケツ</t>
    </rPh>
    <rPh sb="44" eb="47">
      <t>コガイシャ</t>
    </rPh>
    <rPh sb="47" eb="48">
      <t>カ</t>
    </rPh>
    <phoneticPr fontId="1"/>
  </si>
  <si>
    <t>2:香港のうち、カルビーイーコマースの採用通貨はJPY 2:Within Hong Kong, Calbee E-commerce uses JPY</t>
    <rPh sb="2" eb="4">
      <t>ホンコン</t>
    </rPh>
    <rPh sb="19" eb="21">
      <t>サイヨウ</t>
    </rPh>
    <rPh sb="21" eb="23">
      <t>ツウカ</t>
    </rPh>
    <phoneticPr fontId="1"/>
  </si>
  <si>
    <r>
      <t>香港*</t>
    </r>
    <r>
      <rPr>
        <vertAlign val="superscript"/>
        <sz val="11"/>
        <color theme="1"/>
        <rFont val="Meiryo UI"/>
        <family val="3"/>
        <charset val="128"/>
      </rPr>
      <t>2</t>
    </r>
    <r>
      <rPr>
        <sz val="11"/>
        <color theme="1"/>
        <rFont val="Meiryo UI"/>
        <family val="3"/>
        <charset val="128"/>
      </rPr>
      <t xml:space="preserve"> Hong Kong*</t>
    </r>
    <r>
      <rPr>
        <vertAlign val="superscript"/>
        <sz val="11"/>
        <color theme="1"/>
        <rFont val="Meiryo UI"/>
        <family val="3"/>
        <charset val="128"/>
      </rPr>
      <t>2</t>
    </r>
    <rPh sb="0" eb="2">
      <t>ホンコン</t>
    </rPh>
    <phoneticPr fontId="1"/>
  </si>
  <si>
    <t>2019年3月期</t>
    <rPh sb="4" eb="5">
      <t>ネン</t>
    </rPh>
    <rPh sb="6" eb="7">
      <t>ガツ</t>
    </rPh>
    <rPh sb="7" eb="8">
      <t>キ</t>
    </rPh>
    <phoneticPr fontId="1"/>
  </si>
  <si>
    <t>１Q</t>
    <phoneticPr fontId="1"/>
  </si>
  <si>
    <t>２Q</t>
  </si>
  <si>
    <t>３Q</t>
  </si>
  <si>
    <t>2020年3月期</t>
    <rPh sb="4" eb="5">
      <t>ネン</t>
    </rPh>
    <rPh sb="6" eb="7">
      <t>ガツ</t>
    </rPh>
    <rPh sb="7" eb="8">
      <t>キ</t>
    </rPh>
    <phoneticPr fontId="1"/>
  </si>
  <si>
    <t>上期</t>
    <rPh sb="0" eb="2">
      <t>カミキ</t>
    </rPh>
    <phoneticPr fontId="1"/>
  </si>
  <si>
    <t>3Q累計</t>
    <rPh sb="2" eb="4">
      <t>ルイケイ</t>
    </rPh>
    <phoneticPr fontId="1"/>
  </si>
  <si>
    <t>４Q累計</t>
    <rPh sb="2" eb="4">
      <t>ルイケイ</t>
    </rPh>
    <phoneticPr fontId="1"/>
  </si>
  <si>
    <t>4Q</t>
    <phoneticPr fontId="1"/>
  </si>
  <si>
    <t>２Q累計</t>
    <rPh sb="2" eb="4">
      <t>ルイケイ</t>
    </rPh>
    <phoneticPr fontId="1"/>
  </si>
  <si>
    <t>4Q</t>
    <phoneticPr fontId="1"/>
  </si>
  <si>
    <t>201812T</t>
    <phoneticPr fontId="1"/>
  </si>
  <si>
    <t>201803T</t>
    <phoneticPr fontId="1"/>
  </si>
  <si>
    <t>201806T</t>
    <phoneticPr fontId="1"/>
  </si>
  <si>
    <t>201809T</t>
    <phoneticPr fontId="1"/>
  </si>
  <si>
    <t>201903T</t>
    <phoneticPr fontId="1"/>
  </si>
  <si>
    <t>201906T</t>
    <phoneticPr fontId="1"/>
  </si>
  <si>
    <t>201909T</t>
    <phoneticPr fontId="1"/>
  </si>
  <si>
    <t>201912T</t>
    <phoneticPr fontId="1"/>
  </si>
  <si>
    <t>As of March 31, 2020</t>
    <phoneticPr fontId="1"/>
  </si>
  <si>
    <t>FY'20/3
(累計)
(YTD)</t>
    <rPh sb="9" eb="11">
      <t>ルイケイ</t>
    </rPh>
    <phoneticPr fontId="1"/>
  </si>
  <si>
    <r>
      <t>北米*</t>
    </r>
    <r>
      <rPr>
        <vertAlign val="superscript"/>
        <sz val="11"/>
        <color theme="1"/>
        <rFont val="Meiryo UI"/>
        <family val="3"/>
        <charset val="128"/>
      </rPr>
      <t>1</t>
    </r>
    <r>
      <rPr>
        <sz val="11"/>
        <color theme="1"/>
        <rFont val="Meiryo UI"/>
        <family val="3"/>
        <charset val="128"/>
      </rPr>
      <t>North America*</t>
    </r>
    <r>
      <rPr>
        <vertAlign val="superscript"/>
        <sz val="11"/>
        <color theme="1"/>
        <rFont val="Meiryo UI"/>
        <family val="3"/>
        <charset val="128"/>
      </rPr>
      <t>1</t>
    </r>
    <rPh sb="0" eb="2">
      <t>ホクベイ</t>
    </rPh>
    <phoneticPr fontId="1"/>
  </si>
  <si>
    <t>1株当たり当期純利益 EPS (円 Yen)</t>
    <rPh sb="1" eb="2">
      <t>カブ</t>
    </rPh>
    <rPh sb="2" eb="3">
      <t>ア</t>
    </rPh>
    <rPh sb="5" eb="7">
      <t>トウキ</t>
    </rPh>
    <rPh sb="7" eb="10">
      <t>ジュンリエキ</t>
    </rPh>
    <phoneticPr fontId="1"/>
  </si>
  <si>
    <t>FY2021/3およびFY'21/3は2021年3月期を指しており、他の事業年度も同様に表記しております。</t>
    <rPh sb="23" eb="24">
      <t>ネン</t>
    </rPh>
    <rPh sb="25" eb="26">
      <t>ガツ</t>
    </rPh>
    <rPh sb="26" eb="27">
      <t>キ</t>
    </rPh>
    <rPh sb="28" eb="29">
      <t>サ</t>
    </rPh>
    <rPh sb="34" eb="35">
      <t>タ</t>
    </rPh>
    <rPh sb="36" eb="38">
      <t>ジギョウ</t>
    </rPh>
    <rPh sb="38" eb="40">
      <t>ネンド</t>
    </rPh>
    <rPh sb="41" eb="43">
      <t>ドウヨウ</t>
    </rPh>
    <rPh sb="44" eb="46">
      <t>ヒョウキ</t>
    </rPh>
    <phoneticPr fontId="1"/>
  </si>
  <si>
    <t>202003T</t>
    <phoneticPr fontId="1"/>
  </si>
  <si>
    <t>202006T</t>
    <phoneticPr fontId="1"/>
  </si>
  <si>
    <t>202009T</t>
    <phoneticPr fontId="1"/>
  </si>
  <si>
    <t>202012T</t>
    <phoneticPr fontId="1"/>
  </si>
  <si>
    <t>FY’20/３
Q1</t>
    <phoneticPr fontId="1"/>
  </si>
  <si>
    <t>FY’21/３
Q1</t>
    <phoneticPr fontId="1"/>
  </si>
  <si>
    <t>As of June 30, 2020</t>
    <phoneticPr fontId="1"/>
  </si>
  <si>
    <t>国内その他食品（甘しょ・馬鈴しょ） Domestic other foods(sweet potatoes and potatoes)</t>
    <rPh sb="0" eb="2">
      <t>コクナイ</t>
    </rPh>
    <rPh sb="4" eb="5">
      <t>タ</t>
    </rPh>
    <rPh sb="5" eb="7">
      <t>ショクヒン</t>
    </rPh>
    <rPh sb="8" eb="9">
      <t>アマ</t>
    </rPh>
    <rPh sb="12" eb="14">
      <t>バレイ</t>
    </rPh>
    <phoneticPr fontId="1"/>
  </si>
  <si>
    <t>FY’21/３
Q1</t>
    <phoneticPr fontId="1"/>
  </si>
  <si>
    <t>英国  United Kingdom</t>
    <rPh sb="0" eb="2">
      <t>エイコク</t>
    </rPh>
    <phoneticPr fontId="1"/>
  </si>
  <si>
    <t>As of June 30, 2019</t>
    <phoneticPr fontId="1"/>
  </si>
  <si>
    <t>FY’20/３
Q1</t>
    <phoneticPr fontId="1"/>
  </si>
  <si>
    <t>FY’21/３
Q1</t>
    <phoneticPr fontId="1"/>
  </si>
  <si>
    <t>201905M</t>
  </si>
  <si>
    <t>201906M</t>
  </si>
  <si>
    <t>201907M</t>
  </si>
  <si>
    <t>201908M</t>
  </si>
  <si>
    <t>201909M</t>
  </si>
  <si>
    <t>コーン系・豆系スナック Corn- and bean-based snacks</t>
  </si>
  <si>
    <t>のれん</t>
    <phoneticPr fontId="123"/>
  </si>
  <si>
    <t>201901M</t>
  </si>
  <si>
    <t>201902M</t>
  </si>
  <si>
    <t>201903M</t>
  </si>
  <si>
    <t>201904M</t>
  </si>
  <si>
    <t>201910M</t>
  </si>
  <si>
    <t>201911M</t>
  </si>
  <si>
    <t>201912M</t>
  </si>
  <si>
    <t>2020年3月期</t>
    <rPh sb="4" eb="5">
      <t>ネン</t>
    </rPh>
    <rPh sb="6" eb="7">
      <t>ガツ</t>
    </rPh>
    <rPh sb="7" eb="8">
      <t>キ</t>
    </rPh>
    <phoneticPr fontId="123"/>
  </si>
  <si>
    <t>追加分</t>
    <rPh sb="0" eb="2">
      <t>ツイカ</t>
    </rPh>
    <rPh sb="2" eb="3">
      <t>ブン</t>
    </rPh>
    <phoneticPr fontId="125"/>
  </si>
  <si>
    <t>償却</t>
    <rPh sb="0" eb="2">
      <t>ショウキャク</t>
    </rPh>
    <phoneticPr fontId="123"/>
  </si>
  <si>
    <t>月次償却額</t>
    <rPh sb="0" eb="2">
      <t>ゲツジ</t>
    </rPh>
    <rPh sb="2" eb="4">
      <t>ショウキャク</t>
    </rPh>
    <rPh sb="4" eb="5">
      <t>ガク</t>
    </rPh>
    <phoneticPr fontId="123"/>
  </si>
  <si>
    <t>のれん償却費</t>
    <rPh sb="3" eb="6">
      <t>ショウキャクヒ</t>
    </rPh>
    <phoneticPr fontId="123"/>
  </si>
  <si>
    <t>a</t>
    <phoneticPr fontId="123"/>
  </si>
  <si>
    <t>年数</t>
    <rPh sb="0" eb="2">
      <t>ネンスウ</t>
    </rPh>
    <phoneticPr fontId="123"/>
  </si>
  <si>
    <t>4月</t>
    <rPh sb="1" eb="2">
      <t>ガツ</t>
    </rPh>
    <phoneticPr fontId="12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</si>
  <si>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</si>
  <si>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</si>
  <si>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</si>
  <si>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</si>
  <si>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</si>
  <si>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</si>
  <si>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</si>
  <si>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</si>
  <si>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</si>
  <si>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</si>
  <si>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</si>
  <si>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b</t>
    <phoneticPr fontId="123"/>
  </si>
  <si>
    <t>a + b + c</t>
    <phoneticPr fontId="123"/>
  </si>
  <si>
    <t>連結分</t>
    <rPh sb="0" eb="2">
      <t>レンケツ</t>
    </rPh>
    <rPh sb="2" eb="3">
      <t>ブン</t>
    </rPh>
    <phoneticPr fontId="125"/>
  </si>
  <si>
    <t>9120 ポテトかいつか</t>
    <phoneticPr fontId="123"/>
  </si>
  <si>
    <t>15年</t>
    <rPh sb="2" eb="3">
      <t>ネン</t>
    </rPh>
    <phoneticPr fontId="123"/>
  </si>
  <si>
    <t>2020.4取得</t>
    <rPh sb="6" eb="8">
      <t>シュトク</t>
    </rPh>
    <phoneticPr fontId="123"/>
  </si>
  <si>
    <t>単体分</t>
    <rPh sb="0" eb="2">
      <t>タンタイ</t>
    </rPh>
    <rPh sb="2" eb="3">
      <t>ブン</t>
    </rPh>
    <phoneticPr fontId="125"/>
  </si>
  <si>
    <t>9120 ポテトかいつか</t>
  </si>
  <si>
    <t>SGD</t>
    <phoneticPr fontId="125"/>
  </si>
  <si>
    <t>CR</t>
    <phoneticPr fontId="125"/>
  </si>
  <si>
    <t>為替による増減</t>
    <rPh sb="0" eb="2">
      <t>カワセ</t>
    </rPh>
    <rPh sb="5" eb="7">
      <t>ゾウゲン</t>
    </rPh>
    <phoneticPr fontId="125"/>
  </si>
  <si>
    <t>AR</t>
    <phoneticPr fontId="125"/>
  </si>
  <si>
    <t>992800 Seabrook</t>
    <phoneticPr fontId="125"/>
  </si>
  <si>
    <t>USD</t>
    <phoneticPr fontId="125"/>
  </si>
  <si>
    <t>外貨ﾍﾞｰｽ(GBP)</t>
    <rPh sb="0" eb="2">
      <t>ガイカ</t>
    </rPh>
    <phoneticPr fontId="125"/>
  </si>
  <si>
    <t>2018.10取得</t>
    <rPh sb="7" eb="9">
      <t>シュトク</t>
    </rPh>
    <phoneticPr fontId="125"/>
  </si>
  <si>
    <t>Rate</t>
    <phoneticPr fontId="125"/>
  </si>
  <si>
    <t>992900 Warnock</t>
    <phoneticPr fontId="125"/>
  </si>
  <si>
    <t>外貨ﾍﾞｰｽ(USD)</t>
    <rPh sb="0" eb="2">
      <t>ガイカ</t>
    </rPh>
    <phoneticPr fontId="125"/>
  </si>
  <si>
    <t>2019.11取得</t>
    <rPh sb="7" eb="9">
      <t>シュトク</t>
    </rPh>
    <phoneticPr fontId="125"/>
  </si>
  <si>
    <t>合計</t>
    <rPh sb="0" eb="2">
      <t>ゴウケイ</t>
    </rPh>
    <phoneticPr fontId="123"/>
  </si>
  <si>
    <t>GBP</t>
    <phoneticPr fontId="125"/>
  </si>
  <si>
    <t>T/B</t>
    <phoneticPr fontId="125"/>
  </si>
  <si>
    <t>連結ベース</t>
    <phoneticPr fontId="125"/>
  </si>
  <si>
    <t>発生額</t>
    <rPh sb="0" eb="2">
      <t>ハッセイ</t>
    </rPh>
    <rPh sb="2" eb="3">
      <t>ガク</t>
    </rPh>
    <phoneticPr fontId="125"/>
  </si>
  <si>
    <t>その他地域 Other regions</t>
    <rPh sb="2" eb="3">
      <t>タ</t>
    </rPh>
    <rPh sb="3" eb="5">
      <t>チイキ</t>
    </rPh>
    <phoneticPr fontId="1"/>
  </si>
  <si>
    <t>1:前期まで「その他スナック」に含まれていた一部の豆系スナックを、当期から「コーン系・豆系スナック」に含め、前期の数値も組み替えて表記しています。</t>
    <rPh sb="2" eb="3">
      <t>ゼン</t>
    </rPh>
    <rPh sb="3" eb="4">
      <t>キ</t>
    </rPh>
    <phoneticPr fontId="1"/>
  </si>
  <si>
    <t>1: A part of products of bean-based snacks, which were included in "Other snacks" until the previous fiscal year, are included in "corn-and bean-based snacks"</t>
    <phoneticPr fontId="1"/>
  </si>
  <si>
    <t xml:space="preserve"> from this fiscal year. The figures for the previous fiscal year are reclassified.</t>
    <phoneticPr fontId="1"/>
  </si>
  <si>
    <t xml:space="preserve">カルビー株式会社　2021年３月期 第１四半期 決算補足資料  </t>
    <rPh sb="4" eb="8">
      <t>カブシキガイシャ</t>
    </rPh>
    <rPh sb="13" eb="14">
      <t>ネン</t>
    </rPh>
    <rPh sb="15" eb="16">
      <t>ガツ</t>
    </rPh>
    <rPh sb="16" eb="17">
      <t>キ</t>
    </rPh>
    <rPh sb="24" eb="26">
      <t>ケッサン</t>
    </rPh>
    <rPh sb="26" eb="28">
      <t>ホソク</t>
    </rPh>
    <rPh sb="28" eb="30">
      <t>シリョウ</t>
    </rPh>
    <phoneticPr fontId="1"/>
  </si>
  <si>
    <t>Calbee, Inc. FY2021/3  Q1 Supplementary Information</t>
    <phoneticPr fontId="1"/>
  </si>
  <si>
    <t>The fiscal year ending March 31, 2021 is refered to throughout this sheet as "FY2021/3" and  "FY'21/3" and the previous fiscal year is refered to in a corresponding manner.</t>
    <phoneticPr fontId="1"/>
  </si>
  <si>
    <t>豪州 Australia</t>
    <rPh sb="0" eb="2">
      <t>ゴウシュウ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</si>
</sst>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_ "/>
    <numFmt numFmtId="180" formatCode="\+#,##0.0;\-#,##0.0"/>
    <numFmt numFmtId="181" formatCode="\+#,##0;\-#,##0"/>
    <numFmt numFmtId="182" formatCode="#,##0.00_ "/>
    <numFmt numFmtId="183" formatCode="#,##0.0000_ "/>
    <numFmt numFmtId="184" formatCode="#,##0.0;[Red]\-#,##0.0"/>
    <numFmt numFmtId="185" formatCode="\+#,##0.00;\-#,##0.00"/>
    <numFmt numFmtId="186" formatCode="#,##0;\-#,##0;&quot;-&quot;"/>
    <numFmt numFmtId="187" formatCode="#,##0\ "/>
    <numFmt numFmtId="188" formatCode="_-&quot;₩&quot;* #,##0_-;\-&quot;₩&quot;* #,##0_-;_-&quot;₩&quot;* &quot;-&quot;_-;_-@_-"/>
    <numFmt numFmtId="189" formatCode="_-* #,##0_-;\-* #,##0_-;_-* &quot;-&quot;_-;_-@_-"/>
    <numFmt numFmtId="190" formatCode="_-&quot;₩&quot;* #,##0.00_-;\-&quot;₩&quot;* #,##0.00_-;_-&quot;₩&quot;* &quot;-&quot;??_-;_-@_-"/>
    <numFmt numFmtId="191" formatCode="_-* #,##0.00_-;\-* #,##0.00_-;_-* &quot;-&quot;??_-;_-@_-"/>
    <numFmt numFmtId="192" formatCode="&quot;₩&quot;#,##0;[Red]\-&quot;₩&quot;#,##0"/>
    <numFmt numFmtId="193" formatCode="&quot;₩&quot;#,##0.00;[Red]\-&quot;₩&quot;#,##0.00"/>
    <numFmt numFmtId="194" formatCode="_ &quot;₩&quot;* #,##0_ ;_ &quot;₩&quot;* \-#,##0_ ;_ &quot;₩&quot;* &quot;-&quot;_ ;_ @_ "/>
    <numFmt numFmtId="195" formatCode="_ &quot;₩&quot;* #,##0.00_ ;_ &quot;₩&quot;* \-#,##0.00_ ;_ &quot;₩&quot;* &quot;-&quot;??_ ;_ @_ "/>
    <numFmt numFmtId="196" formatCode="&quot;$&quot;#,##0.0_);\(&quot;$&quot;#,##0.0\)"/>
    <numFmt numFmtId="197" formatCode="0.000000"/>
    <numFmt numFmtId="198" formatCode="#,##0;\(#,##0\)"/>
    <numFmt numFmtId="199" formatCode="0.0%;\(0.0%\)"/>
    <numFmt numFmtId="200" formatCode="&quot;SFr.&quot;#,##0;&quot;SFr.&quot;\-#,##0"/>
    <numFmt numFmtId="201" formatCode="_-[$€-2]* #,##0.00_-;\-[$€-2]* #,##0.00_-;_-[$€-2]* &quot;-&quot;??_-"/>
    <numFmt numFmtId="202" formatCode="&quot;영&quot;&quot;주&quot;&quot;₩&quot;\!\(&quot;영&quot;&quot;₩&quot;\!\)"/>
    <numFmt numFmtId="203" formatCode="&quot;₩&quot;&quot;₩&quot;&quot;₩&quot;&quot;₩&quot;&quot;₩&quot;&quot;₩&quot;&quot;₩&quot;\$#,##0.00_);[Red]&quot;₩&quot;&quot;₩&quot;&quot;₩&quot;&quot;₩&quot;&quot;₩&quot;&quot;₩&quot;&quot;₩&quot;\(&quot;₩&quot;&quot;₩&quot;&quot;₩&quot;&quot;₩&quot;&quot;₩&quot;&quot;₩&quot;&quot;₩&quot;\$#,##0.00&quot;₩&quot;&quot;₩&quot;&quot;₩&quot;&quot;₩&quot;&quot;₩&quot;&quot;₩&quot;&quot;₩&quot;\)"/>
    <numFmt numFmtId="204" formatCode="#,##0;&quot;(&quot;&quot;-&quot;&quot;)&quot;#,##0"/>
    <numFmt numFmtId="205" formatCode="&quot;(&quot;#,##0&quot;)&quot;;&quot;(&quot;&quot;-&quot;&quot;)&quot;&quot;(&quot;#,##0&quot;)&quot;"/>
    <numFmt numFmtId="206" formatCode="#,##0;#,##0"/>
    <numFmt numFmtId="207" formatCode="&quot;(&quot;#,##0&quot;)&quot;;&quot;(&quot;#,##0&quot;)&quot;"/>
    <numFmt numFmtId="208" formatCode="0.000000000000000_);[Red]\(0.000000000000000\)"/>
    <numFmt numFmtId="209" formatCode="_ * #,##0_ ;_ * &quot;₩&quot;\!\-#,##0_ ;_ * &quot;-&quot;_ ;_ @_ "/>
    <numFmt numFmtId="210" formatCode="#,##0;&quot;△&quot;#,##0"/>
    <numFmt numFmtId="211" formatCode="#,##0;[Red]&quot;-&quot;#,##0"/>
    <numFmt numFmtId="212" formatCode="0.00000000000000_);[Red]\(0.00000000000000\)"/>
    <numFmt numFmtId="213" formatCode="_ &quot;₩&quot;* #,##0.00_ ;_ &quot;₩&quot;* &quot;₩&quot;\!\-#,##0.00_ ;_ &quot;₩&quot;* &quot;-&quot;??_ ;_ @_ "/>
    <numFmt numFmtId="214" formatCode="_-* #,##0_-;&quot;₩&quot;\!\-* #,##0_-;_-* &quot;-&quot;_-;_-@_-"/>
    <numFmt numFmtId="215" formatCode="_ &quot;₩&quot;* #,##0_ ;_ &quot;₩&quot;* &quot;₩&quot;\!\-#,##0_ ;_ &quot;₩&quot;* &quot;-&quot;_ ;_ @_ "/>
    <numFmt numFmtId="216" formatCode="_-* #,##0.00_-;\-* #,##0.00_-;_-* &quot;-&quot;_-;_-@_-"/>
    <numFmt numFmtId="217" formatCode="&quot;₩&quot;#,##0.00;[Red]&quot;₩&quot;&quot;₩&quot;\!\-#,##0.00"/>
    <numFmt numFmtId="218" formatCode="_-* #,##0.0_-;\-* #,##0.0_-;_-* &quot;-&quot;??_-;_-@_-"/>
    <numFmt numFmtId="219" formatCode="_ * #,##0.00_ ;_ * &quot;₩&quot;\!\-#,##0.00_ ;_ * &quot;-&quot;??_ ;_ @_ "/>
    <numFmt numFmtId="220" formatCode="0.0_ "/>
    <numFmt numFmtId="221" formatCode="#,##0.0000;[Red]\-#,##0.0000"/>
    <numFmt numFmtId="222" formatCode="0.0"/>
    <numFmt numFmtId="223" formatCode="0.0000"/>
    <numFmt numFmtId="224" formatCode="#,##0.00_ ;[Red]\-#,##0.00\ "/>
  </numFmts>
  <fonts count="1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3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name val="ＭＳ Ｐゴシック"/>
      <family val="3"/>
      <charset val="128"/>
    </font>
    <font>
      <sz val="13.5"/>
      <name val="System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Helv"/>
      <family val="2"/>
    </font>
    <font>
      <sz val="9"/>
      <name val="ＭＳ 明朝"/>
      <family val="1"/>
      <charset val="128"/>
    </font>
    <font>
      <sz val="10"/>
      <color indexed="39"/>
      <name val="Arial"/>
      <family val="2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6"/>
      <color indexed="23"/>
      <name val="ＭＳ Ｐゴシック"/>
      <family val="3"/>
      <charset val="128"/>
    </font>
    <font>
      <sz val="10"/>
      <color indexed="10"/>
      <name val="Arial"/>
      <family val="2"/>
    </font>
    <font>
      <b/>
      <sz val="11"/>
      <name val="Helv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0"/>
      <color indexed="14"/>
      <name val="MS Sans Serif"/>
      <family val="2"/>
    </font>
    <font>
      <u/>
      <sz val="8"/>
      <color indexed="12"/>
      <name val="Times New Roman"/>
      <family val="1"/>
    </font>
    <font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돋움"/>
      <family val="2"/>
      <charset val="129"/>
    </font>
    <font>
      <sz val="10"/>
      <name val="Times New Roman"/>
      <family val="1"/>
    </font>
    <font>
      <sz val="12"/>
      <name val="바탕체"/>
      <family val="3"/>
      <charset val="129"/>
    </font>
    <font>
      <sz val="11"/>
      <name val="￠R¨u¡§u¡E¡þ¨I¡AA¡§u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¨IoUAAA¡§u"/>
      <family val="1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1"/>
      <name val="±¼¸²A¼"/>
      <family val="3"/>
      <charset val="129"/>
    </font>
    <font>
      <b/>
      <sz val="10"/>
      <name val="Helv"/>
      <family val="2"/>
    </font>
    <font>
      <sz val="10"/>
      <name val="MS Sans Serif"/>
      <family val="2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sz val="12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u/>
      <sz val="11"/>
      <color indexed="36"/>
      <name val="돋움"/>
      <family val="2"/>
      <charset val="129"/>
    </font>
    <font>
      <sz val="14"/>
      <name val="뼻뮝"/>
      <family val="1"/>
      <charset val="129"/>
    </font>
    <font>
      <sz val="11"/>
      <color indexed="8"/>
      <name val="맑은 고딕"/>
      <family val="2"/>
      <charset val="129"/>
    </font>
    <font>
      <sz val="11"/>
      <name val="굃굍 뼻뮝"/>
      <family val="3"/>
      <charset val="129"/>
    </font>
    <font>
      <sz val="10"/>
      <name val="굃굍 굊뼻뮝"/>
      <family val="3"/>
      <charset val="129"/>
    </font>
    <font>
      <b/>
      <sz val="12"/>
      <color indexed="16"/>
      <name val="굴림체"/>
      <family val="3"/>
      <charset val="129"/>
    </font>
    <font>
      <sz val="11"/>
      <name val="괾괽듴긕긘긞긏M"/>
      <family val="3"/>
      <charset val="129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color theme="1"/>
      <name val="굴림체"/>
      <family val="3"/>
      <charset val="129"/>
    </font>
    <font>
      <sz val="11"/>
      <color rgb="FF0061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499984740745262"/>
      <name val="ＭＳ Ｐゴシック"/>
      <family val="2"/>
      <charset val="128"/>
      <scheme val="minor"/>
    </font>
    <font>
      <vertAlign val="superscript"/>
      <sz val="11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1"/>
      <color rgb="FF1F497D"/>
      <name val="游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34998626667073579"/>
      </left>
      <right/>
      <top style="thin">
        <color theme="0" tint="-0.14996795556505021"/>
      </top>
      <bottom style="thick">
        <color theme="0" tint="-0.34998626667073579"/>
      </bottom>
      <diagonal/>
    </border>
    <border>
      <left/>
      <right/>
      <top style="thin">
        <color theme="0" tint="-0.14996795556505021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14996795556505021"/>
      </top>
      <bottom style="thick">
        <color theme="0" tint="-0.34998626667073579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34998626667073579"/>
      </left>
      <right/>
      <top style="thin">
        <color theme="0" tint="-0.14996795556505021"/>
      </top>
      <bottom/>
      <diagonal/>
    </border>
    <border>
      <left/>
      <right style="thick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87640003662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8764000366222"/>
      </left>
      <right/>
      <top style="thin">
        <color theme="0" tint="-0.14990691854609822"/>
      </top>
      <bottom style="thin">
        <color theme="0" tint="-0.1498764000366222"/>
      </bottom>
      <diagonal/>
    </border>
    <border>
      <left/>
      <right/>
      <top style="thin">
        <color theme="0" tint="-0.149906918546098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0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/>
    <xf numFmtId="0" fontId="51" fillId="0" borderId="0"/>
    <xf numFmtId="0" fontId="51" fillId="0" borderId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30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30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30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30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81" borderId="0" applyNumberFormat="0" applyBorder="0" applyAlignment="0" applyProtection="0"/>
    <xf numFmtId="0" fontId="79" fillId="81" borderId="0" applyNumberFormat="0" applyBorder="0" applyAlignment="0" applyProtection="0"/>
    <xf numFmtId="0" fontId="30" fillId="81" borderId="0" applyNumberFormat="0" applyBorder="0" applyAlignment="0" applyProtection="0"/>
    <xf numFmtId="0" fontId="79" fillId="81" borderId="0" applyNumberFormat="0" applyBorder="0" applyAlignment="0" applyProtection="0"/>
    <xf numFmtId="0" fontId="79" fillId="82" borderId="0" applyNumberFormat="0" applyBorder="0" applyAlignment="0" applyProtection="0"/>
    <xf numFmtId="0" fontId="79" fillId="82" borderId="0" applyNumberFormat="0" applyBorder="0" applyAlignment="0" applyProtection="0"/>
    <xf numFmtId="0" fontId="30" fillId="82" borderId="0" applyNumberFormat="0" applyBorder="0" applyAlignment="0" applyProtection="0"/>
    <xf numFmtId="0" fontId="79" fillId="82" borderId="0" applyNumberFormat="0" applyBorder="0" applyAlignment="0" applyProtection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9" fillId="77" borderId="0" applyNumberFormat="0" applyBorder="0" applyAlignment="0" applyProtection="0"/>
    <xf numFmtId="0" fontId="80" fillId="14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9" fillId="78" borderId="0" applyNumberFormat="0" applyBorder="0" applyAlignment="0" applyProtection="0"/>
    <xf numFmtId="0" fontId="80" fillId="1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9" fillId="79" borderId="0" applyNumberFormat="0" applyBorder="0" applyAlignment="0" applyProtection="0"/>
    <xf numFmtId="0" fontId="80" fillId="2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9" fillId="80" borderId="0" applyNumberFormat="0" applyBorder="0" applyAlignment="0" applyProtection="0"/>
    <xf numFmtId="0" fontId="80" fillId="2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9" fillId="81" borderId="0" applyNumberFormat="0" applyBorder="0" applyAlignment="0" applyProtection="0"/>
    <xf numFmtId="0" fontId="80" fillId="30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9" fillId="82" borderId="0" applyNumberFormat="0" applyBorder="0" applyAlignment="0" applyProtection="0"/>
    <xf numFmtId="0" fontId="80" fillId="34" borderId="0" applyNumberFormat="0" applyBorder="0" applyAlignment="0" applyProtection="0">
      <alignment vertical="center"/>
    </xf>
    <xf numFmtId="0" fontId="79" fillId="83" borderId="0" applyNumberFormat="0" applyBorder="0" applyAlignment="0" applyProtection="0"/>
    <xf numFmtId="0" fontId="79" fillId="83" borderId="0" applyNumberFormat="0" applyBorder="0" applyAlignment="0" applyProtection="0"/>
    <xf numFmtId="0" fontId="30" fillId="83" borderId="0" applyNumberFormat="0" applyBorder="0" applyAlignment="0" applyProtection="0"/>
    <xf numFmtId="0" fontId="79" fillId="83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0" fontId="30" fillId="84" borderId="0" applyNumberFormat="0" applyBorder="0" applyAlignment="0" applyProtection="0"/>
    <xf numFmtId="0" fontId="79" fillId="84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30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30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30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8" borderId="0" applyNumberFormat="0" applyBorder="0" applyAlignment="0" applyProtection="0"/>
    <xf numFmtId="0" fontId="79" fillId="88" borderId="0" applyNumberFormat="0" applyBorder="0" applyAlignment="0" applyProtection="0"/>
    <xf numFmtId="0" fontId="30" fillId="88" borderId="0" applyNumberFormat="0" applyBorder="0" applyAlignment="0" applyProtection="0"/>
    <xf numFmtId="0" fontId="79" fillId="88" borderId="0" applyNumberFormat="0" applyBorder="0" applyAlignment="0" applyProtection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9" fillId="83" borderId="0" applyNumberFormat="0" applyBorder="0" applyAlignment="0" applyProtection="0"/>
    <xf numFmtId="0" fontId="80" fillId="1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9" fillId="84" borderId="0" applyNumberFormat="0" applyBorder="0" applyAlignment="0" applyProtection="0"/>
    <xf numFmtId="0" fontId="80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79" fillId="85" borderId="0" applyNumberFormat="0" applyBorder="0" applyAlignment="0" applyProtection="0"/>
    <xf numFmtId="0" fontId="80" fillId="2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9" fillId="86" borderId="0" applyNumberFormat="0" applyBorder="0" applyAlignment="0" applyProtection="0"/>
    <xf numFmtId="0" fontId="80" fillId="2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9" fillId="87" borderId="0" applyNumberFormat="0" applyBorder="0" applyAlignment="0" applyProtection="0"/>
    <xf numFmtId="0" fontId="80" fillId="31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79" fillId="88" borderId="0" applyNumberFormat="0" applyBorder="0" applyAlignment="0" applyProtection="0"/>
    <xf numFmtId="0" fontId="80" fillId="35" borderId="0" applyNumberFormat="0" applyBorder="0" applyAlignment="0" applyProtection="0">
      <alignment vertical="center"/>
    </xf>
    <xf numFmtId="0" fontId="81" fillId="89" borderId="0" applyNumberFormat="0" applyBorder="0" applyAlignment="0" applyProtection="0"/>
    <xf numFmtId="0" fontId="81" fillId="89" borderId="0" applyNumberFormat="0" applyBorder="0" applyAlignment="0" applyProtection="0"/>
    <xf numFmtId="0" fontId="81" fillId="89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0" borderId="0" applyNumberFormat="0" applyBorder="0" applyAlignment="0" applyProtection="0"/>
    <xf numFmtId="0" fontId="81" fillId="91" borderId="0" applyNumberFormat="0" applyBorder="0" applyAlignment="0" applyProtection="0"/>
    <xf numFmtId="0" fontId="81" fillId="91" borderId="0" applyNumberFormat="0" applyBorder="0" applyAlignment="0" applyProtection="0"/>
    <xf numFmtId="0" fontId="81" fillId="91" borderId="0" applyNumberFormat="0" applyBorder="0" applyAlignment="0" applyProtection="0"/>
    <xf numFmtId="0" fontId="81" fillId="92" borderId="0" applyNumberFormat="0" applyBorder="0" applyAlignment="0" applyProtection="0"/>
    <xf numFmtId="0" fontId="81" fillId="92" borderId="0" applyNumberFormat="0" applyBorder="0" applyAlignment="0" applyProtection="0"/>
    <xf numFmtId="0" fontId="81" fillId="92" borderId="0" applyNumberFormat="0" applyBorder="0" applyAlignment="0" applyProtection="0"/>
    <xf numFmtId="0" fontId="81" fillId="93" borderId="0" applyNumberFormat="0" applyBorder="0" applyAlignment="0" applyProtection="0"/>
    <xf numFmtId="0" fontId="81" fillId="93" borderId="0" applyNumberFormat="0" applyBorder="0" applyAlignment="0" applyProtection="0"/>
    <xf numFmtId="0" fontId="81" fillId="93" borderId="0" applyNumberFormat="0" applyBorder="0" applyAlignment="0" applyProtection="0"/>
    <xf numFmtId="0" fontId="81" fillId="94" borderId="0" applyNumberFormat="0" applyBorder="0" applyAlignment="0" applyProtection="0"/>
    <xf numFmtId="0" fontId="81" fillId="94" borderId="0" applyNumberFormat="0" applyBorder="0" applyAlignment="0" applyProtection="0"/>
    <xf numFmtId="0" fontId="81" fillId="94" borderId="0" applyNumberFormat="0" applyBorder="0" applyAlignment="0" applyProtection="0"/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81" fillId="89" borderId="0" applyNumberFormat="0" applyBorder="0" applyAlignment="0" applyProtection="0"/>
    <xf numFmtId="0" fontId="82" fillId="1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81" fillId="90" borderId="0" applyNumberFormat="0" applyBorder="0" applyAlignment="0" applyProtection="0"/>
    <xf numFmtId="0" fontId="82" fillId="2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81" fillId="91" borderId="0" applyNumberFormat="0" applyBorder="0" applyAlignment="0" applyProtection="0"/>
    <xf numFmtId="0" fontId="82" fillId="24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81" fillId="92" borderId="0" applyNumberFormat="0" applyBorder="0" applyAlignment="0" applyProtection="0"/>
    <xf numFmtId="0" fontId="82" fillId="28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81" fillId="93" borderId="0" applyNumberFormat="0" applyBorder="0" applyAlignment="0" applyProtection="0"/>
    <xf numFmtId="0" fontId="82" fillId="3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81" fillId="94" borderId="0" applyNumberFormat="0" applyBorder="0" applyAlignment="0" applyProtection="0"/>
    <xf numFmtId="0" fontId="82" fillId="36" borderId="0" applyNumberFormat="0" applyBorder="0" applyAlignment="0" applyProtection="0">
      <alignment vertical="center"/>
    </xf>
    <xf numFmtId="176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81" fillId="95" borderId="0" applyNumberFormat="0" applyBorder="0" applyAlignment="0" applyProtection="0"/>
    <xf numFmtId="0" fontId="81" fillId="95" borderId="0" applyNumberFormat="0" applyBorder="0" applyAlignment="0" applyProtection="0"/>
    <xf numFmtId="0" fontId="81" fillId="95" borderId="0" applyNumberFormat="0" applyBorder="0" applyAlignment="0" applyProtection="0"/>
    <xf numFmtId="0" fontId="81" fillId="96" borderId="0" applyNumberFormat="0" applyBorder="0" applyAlignment="0" applyProtection="0"/>
    <xf numFmtId="0" fontId="81" fillId="96" borderId="0" applyNumberFormat="0" applyBorder="0" applyAlignment="0" applyProtection="0"/>
    <xf numFmtId="0" fontId="81" fillId="96" borderId="0" applyNumberFormat="0" applyBorder="0" applyAlignment="0" applyProtection="0"/>
    <xf numFmtId="0" fontId="81" fillId="97" borderId="0" applyNumberFormat="0" applyBorder="0" applyAlignment="0" applyProtection="0"/>
    <xf numFmtId="0" fontId="81" fillId="97" borderId="0" applyNumberFormat="0" applyBorder="0" applyAlignment="0" applyProtection="0"/>
    <xf numFmtId="0" fontId="81" fillId="97" borderId="0" applyNumberFormat="0" applyBorder="0" applyAlignment="0" applyProtection="0"/>
    <xf numFmtId="0" fontId="81" fillId="98" borderId="0" applyNumberFormat="0" applyBorder="0" applyAlignment="0" applyProtection="0"/>
    <xf numFmtId="0" fontId="81" fillId="98" borderId="0" applyNumberFormat="0" applyBorder="0" applyAlignment="0" applyProtection="0"/>
    <xf numFmtId="0" fontId="81" fillId="98" borderId="0" applyNumberFormat="0" applyBorder="0" applyAlignment="0" applyProtection="0"/>
    <xf numFmtId="0" fontId="81" fillId="99" borderId="0" applyNumberFormat="0" applyBorder="0" applyAlignment="0" applyProtection="0"/>
    <xf numFmtId="0" fontId="81" fillId="99" borderId="0" applyNumberFormat="0" applyBorder="0" applyAlignment="0" applyProtection="0"/>
    <xf numFmtId="0" fontId="81" fillId="99" borderId="0" applyNumberFormat="0" applyBorder="0" applyAlignment="0" applyProtection="0"/>
    <xf numFmtId="0" fontId="81" fillId="100" borderId="0" applyNumberFormat="0" applyBorder="0" applyAlignment="0" applyProtection="0"/>
    <xf numFmtId="0" fontId="81" fillId="100" borderId="0" applyNumberFormat="0" applyBorder="0" applyAlignment="0" applyProtection="0"/>
    <xf numFmtId="0" fontId="81" fillId="100" borderId="0" applyNumberFormat="0" applyBorder="0" applyAlignment="0" applyProtection="0"/>
    <xf numFmtId="188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194" fontId="55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53" fillId="0" borderId="0" applyFont="0" applyFill="0" applyBorder="0" applyAlignment="0" applyProtection="0"/>
    <xf numFmtId="195" fontId="53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55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83" fillId="101" borderId="0" applyNumberFormat="0" applyBorder="0" applyAlignment="0" applyProtection="0"/>
    <xf numFmtId="0" fontId="83" fillId="101" borderId="0" applyNumberFormat="0" applyBorder="0" applyAlignment="0" applyProtection="0"/>
    <xf numFmtId="0" fontId="83" fillId="101" borderId="0" applyNumberFormat="0" applyBorder="0" applyAlignment="0" applyProtection="0"/>
    <xf numFmtId="0" fontId="53" fillId="0" borderId="0"/>
    <xf numFmtId="0" fontId="56" fillId="0" borderId="0"/>
    <xf numFmtId="0" fontId="57" fillId="0" borderId="0"/>
    <xf numFmtId="37" fontId="58" fillId="0" borderId="0" applyFill="0" applyBorder="0"/>
    <xf numFmtId="186" fontId="14" fillId="0" borderId="0" applyFill="0" applyBorder="0" applyAlignment="0"/>
    <xf numFmtId="197" fontId="49" fillId="0" borderId="0" applyFill="0" applyBorder="0" applyAlignment="0"/>
    <xf numFmtId="186" fontId="14" fillId="0" borderId="0" applyFill="0" applyBorder="0" applyAlignment="0"/>
    <xf numFmtId="196" fontId="59" fillId="0" borderId="0" applyFill="0" applyBorder="0" applyAlignment="0"/>
    <xf numFmtId="197" fontId="49" fillId="0" borderId="0" applyFill="0" applyBorder="0" applyAlignment="0"/>
    <xf numFmtId="0" fontId="84" fillId="102" borderId="56" applyNumberFormat="0" applyAlignment="0" applyProtection="0"/>
    <xf numFmtId="0" fontId="84" fillId="102" borderId="56" applyNumberFormat="0" applyAlignment="0" applyProtection="0"/>
    <xf numFmtId="0" fontId="84" fillId="102" borderId="56" applyNumberFormat="0" applyAlignment="0" applyProtection="0"/>
    <xf numFmtId="0" fontId="60" fillId="0" borderId="0"/>
    <xf numFmtId="0" fontId="85" fillId="103" borderId="59" applyNumberFormat="0" applyAlignment="0" applyProtection="0"/>
    <xf numFmtId="0" fontId="85" fillId="103" borderId="59" applyNumberFormat="0" applyAlignment="0" applyProtection="0"/>
    <xf numFmtId="0" fontId="85" fillId="103" borderId="59" applyNumberFormat="0" applyAlignment="0" applyProtection="0"/>
    <xf numFmtId="0" fontId="61" fillId="0" borderId="0" applyFont="0" applyFill="0" applyBorder="0" applyAlignment="0" applyProtection="0"/>
    <xf numFmtId="198" fontId="50" fillId="0" borderId="0"/>
    <xf numFmtId="0" fontId="15" fillId="0" borderId="0" applyFont="0" applyFill="0" applyBorder="0" applyAlignment="0" applyProtection="0"/>
    <xf numFmtId="0" fontId="62" fillId="0" borderId="0" applyNumberFormat="0" applyAlignment="0">
      <alignment horizontal="left"/>
    </xf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5" fillId="0" borderId="0" applyFont="0" applyFill="0" applyBorder="0" applyAlignment="0" applyProtection="0"/>
    <xf numFmtId="199" fontId="51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51" fillId="0" borderId="0"/>
    <xf numFmtId="0" fontId="64" fillId="0" borderId="0" applyNumberFormat="0" applyAlignment="0">
      <alignment horizontal="left"/>
    </xf>
    <xf numFmtId="201" fontId="49" fillId="0" borderId="0" applyFont="0" applyFill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0" fontId="87" fillId="104" borderId="0" applyNumberFormat="0" applyBorder="0" applyAlignment="0" applyProtection="0"/>
    <xf numFmtId="38" fontId="65" fillId="50" borderId="0" applyNumberFormat="0" applyBorder="0" applyAlignment="0" applyProtection="0"/>
    <xf numFmtId="0" fontId="66" fillId="0" borderId="0">
      <alignment horizontal="left"/>
    </xf>
    <xf numFmtId="0" fontId="16" fillId="0" borderId="64" applyNumberFormat="0" applyAlignment="0" applyProtection="0">
      <alignment horizontal="left" vertical="center"/>
    </xf>
    <xf numFmtId="0" fontId="16" fillId="0" borderId="65">
      <alignment horizontal="left" vertical="center"/>
    </xf>
    <xf numFmtId="0" fontId="16" fillId="0" borderId="65">
      <alignment horizontal="left" vertical="center"/>
    </xf>
    <xf numFmtId="0" fontId="16" fillId="0" borderId="65">
      <alignment horizontal="left" vertical="center"/>
    </xf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90" fillId="0" borderId="55" applyNumberFormat="0" applyFill="0" applyAlignment="0" applyProtection="0"/>
    <xf numFmtId="0" fontId="90" fillId="0" borderId="55" applyNumberFormat="0" applyFill="0" applyAlignment="0" applyProtection="0"/>
    <xf numFmtId="0" fontId="90" fillId="0" borderId="55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7" fontId="17" fillId="1" borderId="69"/>
    <xf numFmtId="0" fontId="46" fillId="0" borderId="0" applyNumberFormat="0" applyFill="0" applyBorder="0" applyAlignment="0" applyProtection="0">
      <alignment vertical="top"/>
      <protection locked="0"/>
    </xf>
    <xf numFmtId="0" fontId="91" fillId="105" borderId="56" applyNumberFormat="0" applyAlignment="0" applyProtection="0"/>
    <xf numFmtId="10" fontId="65" fillId="60" borderId="70" applyNumberFormat="0" applyBorder="0" applyAlignment="0" applyProtection="0"/>
    <xf numFmtId="10" fontId="65" fillId="60" borderId="70" applyNumberFormat="0" applyBorder="0" applyAlignment="0" applyProtection="0"/>
    <xf numFmtId="10" fontId="65" fillId="60" borderId="70" applyNumberFormat="0" applyBorder="0" applyAlignment="0" applyProtection="0"/>
    <xf numFmtId="0" fontId="91" fillId="105" borderId="56" applyNumberFormat="0" applyAlignment="0" applyProtection="0"/>
    <xf numFmtId="0" fontId="91" fillId="105" borderId="56" applyNumberFormat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0" fontId="92" fillId="0" borderId="58" applyNumberFormat="0" applyFill="0" applyAlignment="0" applyProtection="0"/>
    <xf numFmtId="189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25" fillId="0" borderId="72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93" fillId="106" borderId="0" applyNumberFormat="0" applyBorder="0" applyAlignment="0" applyProtection="0"/>
    <xf numFmtId="0" fontId="15" fillId="0" borderId="0"/>
    <xf numFmtId="202" fontId="63" fillId="0" borderId="0"/>
    <xf numFmtId="203" fontId="49" fillId="0" borderId="0"/>
    <xf numFmtId="203" fontId="49" fillId="0" borderId="0"/>
    <xf numFmtId="0" fontId="51" fillId="0" borderId="0"/>
    <xf numFmtId="0" fontId="15" fillId="0" borderId="0"/>
    <xf numFmtId="204" fontId="50" fillId="0" borderId="0" applyFont="0" applyFill="0" applyBorder="0" applyAlignment="0" applyProtection="0">
      <alignment horizontal="centerContinuous"/>
    </xf>
    <xf numFmtId="205" fontId="50" fillId="0" borderId="0" applyFont="0" applyFill="0" applyBorder="0" applyAlignment="0" applyProtection="0">
      <alignment horizontal="centerContinuous"/>
    </xf>
    <xf numFmtId="206" fontId="50" fillId="0" borderId="0" applyFont="0" applyFill="0" applyBorder="0" applyAlignment="0" applyProtection="0">
      <alignment horizontal="centerContinuous"/>
    </xf>
    <xf numFmtId="207" fontId="50" fillId="0" borderId="0" applyFont="0" applyFill="0" applyBorder="0" applyAlignment="0" applyProtection="0">
      <alignment horizontal="centerContinuous"/>
    </xf>
    <xf numFmtId="0" fontId="79" fillId="107" borderId="60" applyNumberFormat="0" applyFont="0" applyAlignment="0" applyProtection="0"/>
    <xf numFmtId="0" fontId="79" fillId="107" borderId="60" applyNumberFormat="0" applyFont="0" applyAlignment="0" applyProtection="0"/>
    <xf numFmtId="0" fontId="30" fillId="107" borderId="60" applyNumberFormat="0" applyFont="0" applyAlignment="0" applyProtection="0"/>
    <xf numFmtId="0" fontId="79" fillId="107" borderId="60" applyNumberFormat="0" applyFont="0" applyAlignment="0" applyProtection="0"/>
    <xf numFmtId="0" fontId="13" fillId="0" borderId="0"/>
    <xf numFmtId="0" fontId="94" fillId="102" borderId="57" applyNumberFormat="0" applyAlignment="0" applyProtection="0"/>
    <xf numFmtId="0" fontId="94" fillId="102" borderId="57" applyNumberFormat="0" applyAlignment="0" applyProtection="0"/>
    <xf numFmtId="0" fontId="94" fillId="102" borderId="57" applyNumberFormat="0" applyAlignment="0" applyProtection="0"/>
    <xf numFmtId="10" fontId="15" fillId="0" borderId="0" applyFont="0" applyFill="0" applyBorder="0" applyAlignment="0" applyProtection="0"/>
    <xf numFmtId="30" fontId="67" fillId="0" borderId="0" applyNumberFormat="0" applyFill="0" applyBorder="0" applyAlignment="0" applyProtection="0">
      <alignment horizontal="left"/>
    </xf>
    <xf numFmtId="4" fontId="14" fillId="61" borderId="74" applyNumberFormat="0" applyProtection="0">
      <alignment vertical="center"/>
    </xf>
    <xf numFmtId="4" fontId="19" fillId="61" borderId="74" applyNumberFormat="0" applyProtection="0">
      <alignment vertical="center"/>
    </xf>
    <xf numFmtId="4" fontId="14" fillId="61" borderId="74" applyNumberFormat="0" applyProtection="0">
      <alignment horizontal="left" vertical="center" indent="1"/>
    </xf>
    <xf numFmtId="4" fontId="14" fillId="61" borderId="74" applyNumberFormat="0" applyProtection="0">
      <alignment horizontal="left" vertical="center" indent="1"/>
    </xf>
    <xf numFmtId="0" fontId="12" fillId="62" borderId="74" applyNumberFormat="0" applyProtection="0">
      <alignment vertical="center"/>
    </xf>
    <xf numFmtId="4" fontId="14" fillId="58" borderId="74" applyNumberFormat="0" applyProtection="0">
      <alignment horizontal="right" vertical="center"/>
    </xf>
    <xf numFmtId="4" fontId="14" fillId="43" borderId="74" applyNumberFormat="0" applyProtection="0">
      <alignment horizontal="right" vertical="center"/>
    </xf>
    <xf numFmtId="4" fontId="14" fillId="55" borderId="74" applyNumberFormat="0" applyProtection="0">
      <alignment horizontal="right" vertical="center"/>
    </xf>
    <xf numFmtId="4" fontId="14" fillId="45" borderId="74" applyNumberFormat="0" applyProtection="0">
      <alignment horizontal="right" vertical="center"/>
    </xf>
    <xf numFmtId="4" fontId="14" fillId="63" borderId="74" applyNumberFormat="0" applyProtection="0">
      <alignment horizontal="right" vertical="center"/>
    </xf>
    <xf numFmtId="4" fontId="14" fillId="57" borderId="74" applyNumberFormat="0" applyProtection="0">
      <alignment horizontal="right" vertical="center"/>
    </xf>
    <xf numFmtId="4" fontId="14" fillId="56" borderId="74" applyNumberFormat="0" applyProtection="0">
      <alignment horizontal="right" vertical="center"/>
    </xf>
    <xf numFmtId="4" fontId="14" fillId="64" borderId="74" applyNumberFormat="0" applyProtection="0">
      <alignment horizontal="right" vertical="center"/>
    </xf>
    <xf numFmtId="4" fontId="14" fillId="44" borderId="74" applyNumberFormat="0" applyProtection="0">
      <alignment horizontal="right" vertical="center"/>
    </xf>
    <xf numFmtId="4" fontId="20" fillId="65" borderId="74" applyNumberFormat="0" applyProtection="0">
      <alignment vertical="center"/>
    </xf>
    <xf numFmtId="4" fontId="21" fillId="66" borderId="75" applyNumberFormat="0" applyProtection="0">
      <alignment vertical="center"/>
    </xf>
    <xf numFmtId="4" fontId="22" fillId="67" borderId="0" applyNumberFormat="0" applyProtection="0">
      <alignment horizontal="left" vertical="center" indent="1"/>
    </xf>
    <xf numFmtId="0" fontId="15" fillId="62" borderId="74" applyNumberFormat="0" applyProtection="0">
      <alignment horizontal="left" vertical="center" indent="1"/>
    </xf>
    <xf numFmtId="4" fontId="21" fillId="66" borderId="74" applyNumberFormat="0" applyProtection="0">
      <alignment vertical="center"/>
    </xf>
    <xf numFmtId="4" fontId="21" fillId="68" borderId="74" applyNumberFormat="0" applyProtection="0">
      <alignment vertical="center"/>
    </xf>
    <xf numFmtId="0" fontId="15" fillId="68" borderId="74" applyNumberFormat="0" applyProtection="0">
      <alignment horizontal="left" vertical="center" indent="1"/>
    </xf>
    <xf numFmtId="0" fontId="12" fillId="68" borderId="74" applyNumberFormat="0" applyProtection="0">
      <alignment horizontal="left" vertical="center" indent="2"/>
    </xf>
    <xf numFmtId="0" fontId="15" fillId="59" borderId="74" applyNumberFormat="0" applyProtection="0">
      <alignment horizontal="left" vertical="center" indent="1"/>
    </xf>
    <xf numFmtId="0" fontId="12" fillId="59" borderId="74" applyNumberFormat="0" applyProtection="0">
      <alignment horizontal="left" vertical="center" indent="2"/>
    </xf>
    <xf numFmtId="0" fontId="15" fillId="50" borderId="74" applyNumberFormat="0" applyProtection="0">
      <alignment horizontal="left" vertical="center" indent="1"/>
    </xf>
    <xf numFmtId="0" fontId="15" fillId="50" borderId="74" applyNumberFormat="0" applyProtection="0">
      <alignment horizontal="left" vertical="center" indent="1"/>
    </xf>
    <xf numFmtId="0" fontId="15" fillId="62" borderId="74" applyNumberFormat="0" applyProtection="0">
      <alignment horizontal="left" vertical="center" indent="1"/>
    </xf>
    <xf numFmtId="0" fontId="15" fillId="62" borderId="74" applyNumberFormat="0" applyProtection="0">
      <alignment horizontal="left" vertical="center" indent="1"/>
    </xf>
    <xf numFmtId="4" fontId="14" fillId="60" borderId="74" applyNumberFormat="0" applyProtection="0">
      <alignment vertical="center"/>
    </xf>
    <xf numFmtId="4" fontId="19" fillId="60" borderId="74" applyNumberFormat="0" applyProtection="0">
      <alignment vertical="center"/>
    </xf>
    <xf numFmtId="4" fontId="14" fillId="60" borderId="74" applyNumberFormat="0" applyProtection="0">
      <alignment horizontal="left" vertical="center" indent="1"/>
    </xf>
    <xf numFmtId="4" fontId="14" fillId="60" borderId="74" applyNumberFormat="0" applyProtection="0">
      <alignment horizontal="left" vertical="center" indent="1"/>
    </xf>
    <xf numFmtId="4" fontId="14" fillId="66" borderId="74" applyNumberFormat="0" applyProtection="0">
      <alignment horizontal="right" vertical="center"/>
    </xf>
    <xf numFmtId="4" fontId="19" fillId="66" borderId="74" applyNumberFormat="0" applyProtection="0">
      <alignment horizontal="right" vertical="center"/>
    </xf>
    <xf numFmtId="0" fontId="12" fillId="62" borderId="74" applyNumberFormat="0" applyProtection="0">
      <alignment vertical="center"/>
    </xf>
    <xf numFmtId="0" fontId="12" fillId="62" borderId="74" applyNumberFormat="0" applyProtection="0">
      <alignment horizontal="left" vertical="center" indent="1"/>
    </xf>
    <xf numFmtId="0" fontId="23" fillId="0" borderId="0" applyNumberFormat="0" applyProtection="0"/>
    <xf numFmtId="4" fontId="24" fillId="66" borderId="74" applyNumberFormat="0" applyProtection="0">
      <alignment horizontal="right" vertical="center"/>
    </xf>
    <xf numFmtId="0" fontId="15" fillId="0" borderId="0"/>
    <xf numFmtId="0" fontId="25" fillId="0" borderId="0"/>
    <xf numFmtId="40" fontId="68" fillId="0" borderId="0" applyBorder="0">
      <alignment horizontal="right"/>
    </xf>
    <xf numFmtId="0" fontId="26" fillId="0" borderId="0"/>
    <xf numFmtId="0" fontId="13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1" applyNumberFormat="0" applyFill="0" applyAlignment="0" applyProtection="0"/>
    <xf numFmtId="0" fontId="96" fillId="0" borderId="61" applyNumberFormat="0" applyFill="0" applyAlignment="0" applyProtection="0"/>
    <xf numFmtId="0" fontId="40" fillId="0" borderId="61" applyNumberFormat="0" applyFill="0" applyAlignment="0" applyProtection="0"/>
    <xf numFmtId="0" fontId="96" fillId="0" borderId="61" applyNumberFormat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81" fillId="95" borderId="0" applyNumberFormat="0" applyBorder="0" applyAlignment="0" applyProtection="0"/>
    <xf numFmtId="0" fontId="82" fillId="13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81" fillId="96" borderId="0" applyNumberFormat="0" applyBorder="0" applyAlignment="0" applyProtection="0"/>
    <xf numFmtId="0" fontId="82" fillId="17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81" fillId="97" borderId="0" applyNumberFormat="0" applyBorder="0" applyAlignment="0" applyProtection="0"/>
    <xf numFmtId="0" fontId="82" fillId="2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81" fillId="98" borderId="0" applyNumberFormat="0" applyBorder="0" applyAlignment="0" applyProtection="0"/>
    <xf numFmtId="0" fontId="82" fillId="2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81" fillId="99" borderId="0" applyNumberFormat="0" applyBorder="0" applyAlignment="0" applyProtection="0"/>
    <xf numFmtId="0" fontId="82" fillId="29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81" fillId="100" borderId="0" applyNumberFormat="0" applyBorder="0" applyAlignment="0" applyProtection="0"/>
    <xf numFmtId="0" fontId="82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32" fillId="73" borderId="63" applyNumberFormat="0" applyAlignment="0" applyProtection="0">
      <alignment vertical="center"/>
    </xf>
    <xf numFmtId="0" fontId="32" fillId="73" borderId="63" applyNumberFormat="0" applyAlignment="0" applyProtection="0">
      <alignment vertical="center"/>
    </xf>
    <xf numFmtId="0" fontId="85" fillId="103" borderId="59" applyNumberFormat="0" applyAlignment="0" applyProtection="0"/>
    <xf numFmtId="0" fontId="98" fillId="11" borderId="59" applyNumberFormat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33" fillId="74" borderId="0" applyNumberFormat="0" applyBorder="0" applyAlignment="0" applyProtection="0">
      <alignment vertical="center"/>
    </xf>
    <xf numFmtId="0" fontId="93" fillId="106" borderId="0" applyNumberFormat="0" applyBorder="0" applyAlignment="0" applyProtection="0"/>
    <xf numFmtId="0" fontId="99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30" fillId="75" borderId="73" applyNumberFormat="0" applyFont="0" applyAlignment="0" applyProtection="0">
      <alignment vertical="center"/>
    </xf>
    <xf numFmtId="0" fontId="30" fillId="75" borderId="73" applyNumberFormat="0" applyFont="0" applyAlignment="0" applyProtection="0">
      <alignment vertical="center"/>
    </xf>
    <xf numFmtId="0" fontId="79" fillId="107" borderId="60" applyNumberFormat="0" applyFont="0" applyAlignment="0" applyProtection="0"/>
    <xf numFmtId="0" fontId="80" fillId="12" borderId="60" applyNumberFormat="0" applyFont="0" applyAlignment="0" applyProtection="0">
      <alignment vertical="center"/>
    </xf>
    <xf numFmtId="0" fontId="34" fillId="0" borderId="71" applyNumberFormat="0" applyFill="0" applyAlignment="0" applyProtection="0">
      <alignment vertical="center"/>
    </xf>
    <xf numFmtId="0" fontId="34" fillId="0" borderId="71" applyNumberFormat="0" applyFill="0" applyAlignment="0" applyProtection="0">
      <alignment vertical="center"/>
    </xf>
    <xf numFmtId="0" fontId="92" fillId="0" borderId="58" applyNumberFormat="0" applyFill="0" applyAlignment="0" applyProtection="0"/>
    <xf numFmtId="0" fontId="102" fillId="0" borderId="58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08" fontId="63" fillId="0" borderId="0">
      <protection locked="0"/>
    </xf>
    <xf numFmtId="209" fontId="69" fillId="0" borderId="0">
      <protection locked="0"/>
    </xf>
    <xf numFmtId="209" fontId="69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51" fillId="0" borderId="0" applyFont="0" applyBorder="0" applyAlignment="0"/>
    <xf numFmtId="210" fontId="15" fillId="0" borderId="70">
      <alignment horizontal="right" vertical="center" shrinkToFit="1"/>
    </xf>
    <xf numFmtId="210" fontId="15" fillId="0" borderId="70">
      <alignment horizontal="right" vertical="center" shrinkToFit="1"/>
    </xf>
    <xf numFmtId="210" fontId="15" fillId="0" borderId="70">
      <alignment horizontal="right" vertical="center" shrinkToFit="1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83" fillId="101" borderId="0" applyNumberFormat="0" applyBorder="0" applyAlignment="0" applyProtection="0"/>
    <xf numFmtId="0" fontId="103" fillId="7" borderId="0" applyNumberFormat="0" applyBorder="0" applyAlignment="0" applyProtection="0">
      <alignment vertical="center"/>
    </xf>
    <xf numFmtId="0" fontId="71" fillId="0" borderId="0">
      <protection locked="0"/>
    </xf>
    <xf numFmtId="0" fontId="36" fillId="76" borderId="62" applyNumberFormat="0" applyAlignment="0" applyProtection="0">
      <alignment vertical="center"/>
    </xf>
    <xf numFmtId="0" fontId="36" fillId="76" borderId="62" applyNumberFormat="0" applyAlignment="0" applyProtection="0">
      <alignment vertical="center"/>
    </xf>
    <xf numFmtId="0" fontId="84" fillId="102" borderId="56" applyNumberFormat="0" applyAlignment="0" applyProtection="0"/>
    <xf numFmtId="0" fontId="104" fillId="10" borderId="5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40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38" fontId="8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0" fontId="71" fillId="0" borderId="0">
      <protection locked="0"/>
    </xf>
    <xf numFmtId="0" fontId="37" fillId="0" borderId="66" applyNumberFormat="0" applyFill="0" applyAlignment="0" applyProtection="0">
      <alignment vertical="center"/>
    </xf>
    <xf numFmtId="0" fontId="37" fillId="0" borderId="66" applyNumberFormat="0" applyFill="0" applyAlignment="0" applyProtection="0">
      <alignment vertical="center"/>
    </xf>
    <xf numFmtId="0" fontId="88" fillId="0" borderId="53" applyNumberFormat="0" applyFill="0" applyAlignment="0" applyProtection="0"/>
    <xf numFmtId="0" fontId="106" fillId="0" borderId="53" applyNumberFormat="0" applyFill="0" applyAlignment="0" applyProtection="0">
      <alignment vertical="center"/>
    </xf>
    <xf numFmtId="0" fontId="38" fillId="0" borderId="67" applyNumberFormat="0" applyFill="0" applyAlignment="0" applyProtection="0">
      <alignment vertical="center"/>
    </xf>
    <xf numFmtId="0" fontId="38" fillId="0" borderId="67" applyNumberFormat="0" applyFill="0" applyAlignment="0" applyProtection="0">
      <alignment vertical="center"/>
    </xf>
    <xf numFmtId="0" fontId="89" fillId="0" borderId="54" applyNumberFormat="0" applyFill="0" applyAlignment="0" applyProtection="0"/>
    <xf numFmtId="0" fontId="107" fillId="0" borderId="54" applyNumberFormat="0" applyFill="0" applyAlignment="0" applyProtection="0">
      <alignment vertical="center"/>
    </xf>
    <xf numFmtId="0" fontId="39" fillId="0" borderId="68" applyNumberFormat="0" applyFill="0" applyAlignment="0" applyProtection="0">
      <alignment vertical="center"/>
    </xf>
    <xf numFmtId="0" fontId="39" fillId="0" borderId="68" applyNumberFormat="0" applyFill="0" applyAlignment="0" applyProtection="0">
      <alignment vertical="center"/>
    </xf>
    <xf numFmtId="0" fontId="90" fillId="0" borderId="55" applyNumberFormat="0" applyFill="0" applyAlignment="0" applyProtection="0"/>
    <xf numFmtId="0" fontId="108" fillId="0" borderId="5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40" fillId="0" borderId="76" applyNumberFormat="0" applyFill="0" applyAlignment="0" applyProtection="0">
      <alignment vertical="center"/>
    </xf>
    <xf numFmtId="0" fontId="40" fillId="0" borderId="76" applyNumberFormat="0" applyFill="0" applyAlignment="0" applyProtection="0">
      <alignment vertical="center"/>
    </xf>
    <xf numFmtId="0" fontId="96" fillId="0" borderId="61" applyNumberFormat="0" applyFill="0" applyAlignment="0" applyProtection="0"/>
    <xf numFmtId="0" fontId="109" fillId="0" borderId="61" applyNumberFormat="0" applyFill="0" applyAlignment="0" applyProtection="0">
      <alignment vertical="center"/>
    </xf>
    <xf numFmtId="0" fontId="41" fillId="76" borderId="74" applyNumberFormat="0" applyAlignment="0" applyProtection="0">
      <alignment vertical="center"/>
    </xf>
    <xf numFmtId="0" fontId="41" fillId="76" borderId="74" applyNumberFormat="0" applyAlignment="0" applyProtection="0">
      <alignment vertical="center"/>
    </xf>
    <xf numFmtId="0" fontId="94" fillId="102" borderId="57" applyNumberFormat="0" applyAlignment="0" applyProtection="0"/>
    <xf numFmtId="0" fontId="110" fillId="10" borderId="57" applyNumberFormat="0" applyAlignment="0" applyProtection="0">
      <alignment vertical="center"/>
    </xf>
    <xf numFmtId="40" fontId="7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43" fillId="42" borderId="62" applyNumberFormat="0" applyAlignment="0" applyProtection="0">
      <alignment vertical="center"/>
    </xf>
    <xf numFmtId="0" fontId="43" fillId="42" borderId="62" applyNumberFormat="0" applyAlignment="0" applyProtection="0">
      <alignment vertical="center"/>
    </xf>
    <xf numFmtId="0" fontId="91" fillId="105" borderId="56" applyNumberFormat="0" applyAlignment="0" applyProtection="0"/>
    <xf numFmtId="0" fontId="112" fillId="9" borderId="56" applyNumberFormat="0" applyAlignment="0" applyProtection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9" fillId="0" borderId="0"/>
    <xf numFmtId="0" fontId="30" fillId="0" borderId="0">
      <alignment vertical="center"/>
    </xf>
    <xf numFmtId="0" fontId="80" fillId="0" borderId="0">
      <alignment vertical="center"/>
    </xf>
    <xf numFmtId="0" fontId="9" fillId="0" borderId="0">
      <alignment vertical="center"/>
    </xf>
    <xf numFmtId="0" fontId="80" fillId="0" borderId="0">
      <alignment vertical="center"/>
    </xf>
    <xf numFmtId="0" fontId="79" fillId="0" borderId="0">
      <alignment vertical="center"/>
    </xf>
    <xf numFmtId="0" fontId="47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113" fillId="0" borderId="0">
      <alignment vertical="center"/>
    </xf>
    <xf numFmtId="0" fontId="9" fillId="0" borderId="0">
      <alignment vertical="center"/>
    </xf>
    <xf numFmtId="0" fontId="80" fillId="0" borderId="0">
      <alignment vertical="center"/>
    </xf>
    <xf numFmtId="0" fontId="3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9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79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9" fillId="0" borderId="0"/>
    <xf numFmtId="0" fontId="9" fillId="0" borderId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74" fillId="75" borderId="73" applyNumberFormat="0" applyFont="0" applyAlignment="0" applyProtection="0">
      <alignment vertical="center"/>
    </xf>
    <xf numFmtId="0" fontId="27" fillId="0" borderId="0"/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87" fillId="104" borderId="0" applyNumberFormat="0" applyBorder="0" applyAlignment="0" applyProtection="0"/>
    <xf numFmtId="0" fontId="114" fillId="6" borderId="0" applyNumberFormat="0" applyBorder="0" applyAlignment="0" applyProtection="0">
      <alignment vertical="center"/>
    </xf>
    <xf numFmtId="193" fontId="75" fillId="0" borderId="0" applyFont="0" applyFill="0" applyBorder="0" applyAlignment="0" applyProtection="0"/>
    <xf numFmtId="192" fontId="7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113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76" fillId="0" borderId="0"/>
    <xf numFmtId="211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8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113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113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113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80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8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8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8" fillId="0" borderId="0" applyFont="0" applyFill="0" applyBorder="0" applyAlignment="0" applyProtection="0">
      <alignment vertical="center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69" borderId="74">
      <alignment horizontal="left" vertical="top" wrapText="1"/>
    </xf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4" fontId="71" fillId="0" borderId="0">
      <protection locked="0"/>
    </xf>
    <xf numFmtId="212" fontId="63" fillId="0" borderId="0">
      <protection locked="0"/>
    </xf>
    <xf numFmtId="213" fontId="69" fillId="0" borderId="0">
      <protection locked="0"/>
    </xf>
    <xf numFmtId="213" fontId="69" fillId="0" borderId="0">
      <protection locked="0"/>
    </xf>
    <xf numFmtId="0" fontId="51" fillId="0" borderId="0"/>
    <xf numFmtId="0" fontId="78" fillId="0" borderId="0" applyFont="0" applyFill="0" applyBorder="0" applyAlignment="0" applyProtection="0"/>
    <xf numFmtId="211" fontId="63" fillId="0" borderId="77">
      <alignment vertical="center"/>
    </xf>
    <xf numFmtId="0" fontId="63" fillId="0" borderId="77">
      <alignment vertical="center"/>
    </xf>
    <xf numFmtId="0" fontId="63" fillId="0" borderId="77">
      <alignment vertical="center"/>
    </xf>
    <xf numFmtId="0" fontId="51" fillId="0" borderId="0" applyFont="0" applyFill="0" applyBorder="0" applyAlignment="0" applyProtection="0"/>
    <xf numFmtId="188" fontId="80" fillId="0" borderId="0" applyFont="0" applyFill="0" applyBorder="0" applyAlignment="0" applyProtection="0">
      <alignment vertical="center"/>
    </xf>
    <xf numFmtId="214" fontId="63" fillId="0" borderId="0">
      <protection locked="0"/>
    </xf>
    <xf numFmtId="215" fontId="69" fillId="0" borderId="0">
      <protection locked="0"/>
    </xf>
    <xf numFmtId="215" fontId="69" fillId="0" borderId="0">
      <protection locked="0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5" fillId="0" borderId="0"/>
    <xf numFmtId="0" fontId="48" fillId="0" borderId="0">
      <alignment vertical="center"/>
    </xf>
    <xf numFmtId="0" fontId="49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48" fillId="0" borderId="0">
      <alignment vertical="center"/>
    </xf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47" fillId="0" borderId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47" fillId="0" borderId="0"/>
    <xf numFmtId="0" fontId="113" fillId="0" borderId="0">
      <alignment vertical="center"/>
    </xf>
    <xf numFmtId="0" fontId="15" fillId="0" borderId="0"/>
    <xf numFmtId="0" fontId="47" fillId="0" borderId="0"/>
    <xf numFmtId="0" fontId="48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113" fillId="0" borderId="0">
      <alignment vertical="center"/>
    </xf>
    <xf numFmtId="0" fontId="49" fillId="0" borderId="0"/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8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15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48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47" fillId="0" borderId="0"/>
    <xf numFmtId="0" fontId="15" fillId="0" borderId="0"/>
    <xf numFmtId="0" fontId="47" fillId="0" borderId="0"/>
    <xf numFmtId="0" fontId="113" fillId="0" borderId="0">
      <alignment vertical="center"/>
    </xf>
    <xf numFmtId="0" fontId="15" fillId="0" borderId="0"/>
    <xf numFmtId="0" fontId="71" fillId="0" borderId="78">
      <protection locked="0"/>
    </xf>
    <xf numFmtId="216" fontId="63" fillId="0" borderId="0">
      <protection locked="0"/>
    </xf>
    <xf numFmtId="217" fontId="69" fillId="0" borderId="0">
      <protection locked="0"/>
    </xf>
    <xf numFmtId="217" fontId="69" fillId="0" borderId="0">
      <protection locked="0"/>
    </xf>
    <xf numFmtId="218" fontId="63" fillId="0" borderId="0">
      <protection locked="0"/>
    </xf>
    <xf numFmtId="219" fontId="69" fillId="0" borderId="0">
      <protection locked="0"/>
    </xf>
    <xf numFmtId="219" fontId="69" fillId="0" borderId="0">
      <protection locked="0"/>
    </xf>
    <xf numFmtId="38" fontId="9" fillId="0" borderId="0" applyFont="0" applyFill="0" applyBorder="0" applyAlignment="0" applyProtection="0"/>
  </cellStyleXfs>
  <cellXfs count="50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2" xfId="0" applyFont="1" applyBorder="1">
      <alignment vertical="center"/>
    </xf>
    <xf numFmtId="178" fontId="2" fillId="0" borderId="2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 applyBorder="1">
      <alignment vertical="center"/>
    </xf>
    <xf numFmtId="179" fontId="6" fillId="0" borderId="2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4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178" fontId="2" fillId="0" borderId="17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2" borderId="7" xfId="0" applyNumberFormat="1" applyFont="1" applyFill="1" applyBorder="1">
      <alignment vertical="center"/>
    </xf>
    <xf numFmtId="178" fontId="2" fillId="0" borderId="8" xfId="0" applyNumberFormat="1" applyFont="1" applyBorder="1">
      <alignment vertical="center"/>
    </xf>
    <xf numFmtId="178" fontId="2" fillId="2" borderId="2" xfId="0" applyNumberFormat="1" applyFont="1" applyFill="1" applyBorder="1">
      <alignment vertical="center"/>
    </xf>
    <xf numFmtId="180" fontId="6" fillId="0" borderId="2" xfId="0" applyNumberFormat="1" applyFont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7" xfId="0" applyNumberFormat="1" applyFont="1" applyFill="1" applyBorder="1" applyAlignment="1">
      <alignment vertical="center" shrinkToFit="1"/>
    </xf>
    <xf numFmtId="178" fontId="2" fillId="0" borderId="2" xfId="0" applyNumberFormat="1" applyFont="1" applyFill="1" applyBorder="1" applyAlignment="1">
      <alignment vertical="center" shrinkToFit="1"/>
    </xf>
    <xf numFmtId="0" fontId="4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9" xfId="0" applyFont="1" applyBorder="1">
      <alignment vertical="center"/>
    </xf>
    <xf numFmtId="2" fontId="2" fillId="0" borderId="2" xfId="0" applyNumberFormat="1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38" fontId="2" fillId="0" borderId="7" xfId="1" applyFont="1" applyBorder="1">
      <alignment vertical="center"/>
    </xf>
    <xf numFmtId="0" fontId="2" fillId="0" borderId="33" xfId="0" applyFont="1" applyBorder="1">
      <alignment vertical="center"/>
    </xf>
    <xf numFmtId="0" fontId="2" fillId="0" borderId="17" xfId="0" applyFont="1" applyBorder="1">
      <alignment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17" xfId="1" applyNumberFormat="1" applyFont="1" applyBorder="1">
      <alignment vertical="center"/>
    </xf>
    <xf numFmtId="178" fontId="2" fillId="0" borderId="17" xfId="1" applyNumberFormat="1" applyFont="1" applyBorder="1" applyAlignment="1">
      <alignment horizontal="right" vertical="center"/>
    </xf>
    <xf numFmtId="178" fontId="2" fillId="0" borderId="2" xfId="1" applyNumberFormat="1" applyFont="1" applyBorder="1">
      <alignment vertical="center"/>
    </xf>
    <xf numFmtId="178" fontId="2" fillId="0" borderId="8" xfId="1" applyNumberFormat="1" applyFont="1" applyBorder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8" fontId="2" fillId="0" borderId="2" xfId="0" applyNumberFormat="1" applyFont="1" applyFill="1" applyBorder="1">
      <alignment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>
      <alignment vertical="center"/>
    </xf>
    <xf numFmtId="2" fontId="2" fillId="0" borderId="16" xfId="0" applyNumberFormat="1" applyFont="1" applyBorder="1">
      <alignment vertical="center"/>
    </xf>
    <xf numFmtId="178" fontId="2" fillId="0" borderId="8" xfId="1" applyNumberFormat="1" applyFont="1" applyBorder="1" applyAlignment="1">
      <alignment horizontal="right" vertical="center"/>
    </xf>
    <xf numFmtId="178" fontId="2" fillId="0" borderId="7" xfId="1" applyNumberFormat="1" applyFont="1" applyBorder="1">
      <alignment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3" borderId="23" xfId="0" applyFont="1" applyFill="1" applyBorder="1">
      <alignment vertical="center"/>
    </xf>
    <xf numFmtId="0" fontId="2" fillId="3" borderId="2" xfId="0" applyFont="1" applyFill="1" applyBorder="1">
      <alignment vertical="center"/>
    </xf>
    <xf numFmtId="178" fontId="2" fillId="0" borderId="34" xfId="0" applyNumberFormat="1" applyFont="1" applyBorder="1">
      <alignment vertical="center"/>
    </xf>
    <xf numFmtId="0" fontId="10" fillId="0" borderId="0" xfId="0" applyFont="1">
      <alignment vertical="center"/>
    </xf>
    <xf numFmtId="178" fontId="2" fillId="0" borderId="39" xfId="1" applyNumberFormat="1" applyFont="1" applyBorder="1">
      <alignment vertical="center"/>
    </xf>
    <xf numFmtId="179" fontId="6" fillId="0" borderId="40" xfId="0" applyNumberFormat="1" applyFont="1" applyBorder="1">
      <alignment vertical="center"/>
    </xf>
    <xf numFmtId="180" fontId="6" fillId="0" borderId="41" xfId="0" applyNumberFormat="1" applyFont="1" applyBorder="1">
      <alignment vertical="center"/>
    </xf>
    <xf numFmtId="0" fontId="3" fillId="3" borderId="0" xfId="0" applyFont="1" applyFill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81" fontId="6" fillId="0" borderId="2" xfId="0" applyNumberFormat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19" xfId="1" applyFont="1" applyBorder="1">
      <alignment vertical="center"/>
    </xf>
    <xf numFmtId="185" fontId="6" fillId="0" borderId="2" xfId="0" applyNumberFormat="1" applyFont="1" applyBorder="1">
      <alignment vertical="center"/>
    </xf>
    <xf numFmtId="0" fontId="3" fillId="3" borderId="0" xfId="0" applyFont="1" applyFill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85" fontId="6" fillId="0" borderId="0" xfId="0" applyNumberFormat="1" applyFont="1" applyBorder="1">
      <alignment vertical="center"/>
    </xf>
    <xf numFmtId="2" fontId="2" fillId="0" borderId="8" xfId="0" applyNumberFormat="1" applyFont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78" fontId="2" fillId="0" borderId="33" xfId="0" applyNumberFormat="1" applyFont="1" applyBorder="1">
      <alignment vertical="center"/>
    </xf>
    <xf numFmtId="0" fontId="2" fillId="0" borderId="42" xfId="0" applyFont="1" applyBorder="1">
      <alignment vertical="center"/>
    </xf>
    <xf numFmtId="0" fontId="2" fillId="0" borderId="32" xfId="0" applyFont="1" applyBorder="1">
      <alignment vertical="center"/>
    </xf>
    <xf numFmtId="178" fontId="2" fillId="2" borderId="34" xfId="0" applyNumberFormat="1" applyFont="1" applyFill="1" applyBorder="1">
      <alignment vertical="center"/>
    </xf>
    <xf numFmtId="0" fontId="2" fillId="0" borderId="16" xfId="0" applyFont="1" applyFill="1" applyBorder="1">
      <alignment vertical="center"/>
    </xf>
    <xf numFmtId="178" fontId="2" fillId="0" borderId="33" xfId="1" applyNumberFormat="1" applyFont="1" applyBorder="1">
      <alignment vertical="center"/>
    </xf>
    <xf numFmtId="178" fontId="2" fillId="0" borderId="34" xfId="1" applyNumberFormat="1" applyFont="1" applyBorder="1">
      <alignment vertical="center"/>
    </xf>
    <xf numFmtId="0" fontId="2" fillId="0" borderId="34" xfId="0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5" xfId="0" applyFont="1" applyFill="1" applyBorder="1">
      <alignment vertical="center"/>
    </xf>
    <xf numFmtId="0" fontId="2" fillId="3" borderId="8" xfId="0" applyFont="1" applyFill="1" applyBorder="1" applyAlignment="1">
      <alignment horizontal="center" vertical="center"/>
    </xf>
    <xf numFmtId="182" fontId="2" fillId="0" borderId="4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181" fontId="6" fillId="0" borderId="25" xfId="0" applyNumberFormat="1" applyFont="1" applyBorder="1">
      <alignment vertical="center"/>
    </xf>
    <xf numFmtId="178" fontId="2" fillId="0" borderId="1" xfId="1" applyNumberFormat="1" applyFont="1" applyBorder="1">
      <alignment vertical="center"/>
    </xf>
    <xf numFmtId="2" fontId="2" fillId="0" borderId="32" xfId="0" applyNumberFormat="1" applyFont="1" applyBorder="1">
      <alignment vertical="center"/>
    </xf>
    <xf numFmtId="38" fontId="2" fillId="0" borderId="32" xfId="1" applyFont="1" applyBorder="1">
      <alignment vertical="center"/>
    </xf>
    <xf numFmtId="178" fontId="2" fillId="0" borderId="9" xfId="1" applyNumberFormat="1" applyFont="1" applyBorder="1">
      <alignment vertical="center"/>
    </xf>
    <xf numFmtId="179" fontId="2" fillId="0" borderId="38" xfId="1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16" xfId="0" applyNumberFormat="1" applyFont="1" applyBorder="1">
      <alignment vertical="center"/>
    </xf>
    <xf numFmtId="178" fontId="2" fillId="2" borderId="16" xfId="0" applyNumberFormat="1" applyFont="1" applyFill="1" applyBorder="1">
      <alignment vertical="center"/>
    </xf>
    <xf numFmtId="178" fontId="2" fillId="0" borderId="16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6" fillId="0" borderId="0" xfId="0" applyNumberFormat="1" applyFont="1" applyBorder="1">
      <alignment vertical="center"/>
    </xf>
    <xf numFmtId="180" fontId="6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179" fontId="6" fillId="0" borderId="0" xfId="0" applyNumberFormat="1" applyFont="1" applyFill="1" applyBorder="1">
      <alignment vertical="center"/>
    </xf>
    <xf numFmtId="180" fontId="6" fillId="0" borderId="0" xfId="0" applyNumberFormat="1" applyFont="1" applyFill="1" applyBorder="1">
      <alignment vertical="center"/>
    </xf>
    <xf numFmtId="178" fontId="2" fillId="0" borderId="0" xfId="1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9" fontId="6" fillId="0" borderId="2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8" fontId="4" fillId="0" borderId="0" xfId="0" applyNumberFormat="1" applyFont="1" applyBorder="1">
      <alignment vertical="center"/>
    </xf>
    <xf numFmtId="178" fontId="4" fillId="0" borderId="0" xfId="1" applyNumberFormat="1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8" fontId="2" fillId="2" borderId="19" xfId="0" applyNumberFormat="1" applyFont="1" applyFill="1" applyBorder="1">
      <alignment vertical="center"/>
    </xf>
    <xf numFmtId="178" fontId="2" fillId="2" borderId="42" xfId="0" applyNumberFormat="1" applyFont="1" applyFill="1" applyBorder="1">
      <alignment vertical="center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19" xfId="0" applyNumberFormat="1" applyFont="1" applyFill="1" applyBorder="1">
      <alignment vertical="center"/>
    </xf>
    <xf numFmtId="178" fontId="2" fillId="0" borderId="19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79" fontId="6" fillId="0" borderId="2" xfId="0" applyNumberFormat="1" applyFont="1" applyFill="1" applyBorder="1">
      <alignment vertical="center"/>
    </xf>
    <xf numFmtId="180" fontId="6" fillId="0" borderId="2" xfId="0" applyNumberFormat="1" applyFont="1" applyFill="1" applyBorder="1">
      <alignment vertical="center"/>
    </xf>
    <xf numFmtId="178" fontId="2" fillId="0" borderId="51" xfId="0" applyNumberFormat="1" applyFont="1" applyFill="1" applyBorder="1">
      <alignment vertical="center"/>
    </xf>
    <xf numFmtId="178" fontId="2" fillId="0" borderId="34" xfId="0" applyNumberFormat="1" applyFont="1" applyFill="1" applyBorder="1">
      <alignment vertical="center"/>
    </xf>
    <xf numFmtId="178" fontId="2" fillId="0" borderId="16" xfId="0" applyNumberFormat="1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0" fillId="0" borderId="0" xfId="0" applyFill="1" applyAlignment="1">
      <alignment vertical="center"/>
    </xf>
    <xf numFmtId="38" fontId="2" fillId="0" borderId="15" xfId="0" applyNumberFormat="1" applyFont="1" applyBorder="1">
      <alignment vertical="center"/>
    </xf>
    <xf numFmtId="38" fontId="2" fillId="2" borderId="16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2" xfId="1" applyFont="1" applyFill="1" applyBorder="1" applyAlignment="1">
      <alignment vertical="center" shrinkToFit="1"/>
    </xf>
    <xf numFmtId="38" fontId="2" fillId="0" borderId="2" xfId="1" applyFont="1" applyFill="1" applyBorder="1">
      <alignment vertical="center"/>
    </xf>
    <xf numFmtId="38" fontId="2" fillId="0" borderId="34" xfId="1" applyFont="1" applyFill="1" applyBorder="1" applyAlignment="1">
      <alignment vertical="center" shrinkToFit="1"/>
    </xf>
    <xf numFmtId="38" fontId="2" fillId="0" borderId="16" xfId="1" applyFont="1" applyFill="1" applyBorder="1" applyAlignment="1">
      <alignment vertical="center" shrinkToFit="1"/>
    </xf>
    <xf numFmtId="38" fontId="2" fillId="0" borderId="32" xfId="1" applyFont="1" applyFill="1" applyBorder="1">
      <alignment vertical="center"/>
    </xf>
    <xf numFmtId="38" fontId="2" fillId="0" borderId="2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38" fontId="2" fillId="0" borderId="10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7" xfId="1" applyFont="1" applyBorder="1" applyAlignment="1">
      <alignment horizontal="right"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2" fillId="2" borderId="10" xfId="0" applyFont="1" applyFill="1" applyBorder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Border="1">
      <alignment vertical="center"/>
    </xf>
    <xf numFmtId="178" fontId="2" fillId="0" borderId="82" xfId="0" applyNumberFormat="1" applyFont="1" applyFill="1" applyBorder="1" applyAlignment="1">
      <alignment horizontal="right" vertical="center"/>
    </xf>
    <xf numFmtId="178" fontId="2" fillId="0" borderId="83" xfId="0" applyNumberFormat="1" applyFont="1" applyFill="1" applyBorder="1" applyAlignment="1">
      <alignment horizontal="right" vertical="center"/>
    </xf>
    <xf numFmtId="14" fontId="2" fillId="2" borderId="0" xfId="0" applyNumberFormat="1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84" xfId="0" applyFont="1" applyFill="1" applyBorder="1">
      <alignment vertical="center"/>
    </xf>
    <xf numFmtId="0" fontId="2" fillId="0" borderId="86" xfId="0" applyFont="1" applyBorder="1">
      <alignment vertical="center"/>
    </xf>
    <xf numFmtId="0" fontId="2" fillId="0" borderId="83" xfId="0" applyFont="1" applyBorder="1">
      <alignment vertical="center"/>
    </xf>
    <xf numFmtId="0" fontId="2" fillId="2" borderId="88" xfId="0" applyFont="1" applyFill="1" applyBorder="1">
      <alignment vertical="center"/>
    </xf>
    <xf numFmtId="0" fontId="2" fillId="2" borderId="89" xfId="0" applyFont="1" applyFill="1" applyBorder="1">
      <alignment vertical="center"/>
    </xf>
    <xf numFmtId="0" fontId="2" fillId="2" borderId="90" xfId="0" applyFont="1" applyFill="1" applyBorder="1">
      <alignment vertical="center"/>
    </xf>
    <xf numFmtId="0" fontId="2" fillId="0" borderId="91" xfId="0" applyFont="1" applyBorder="1">
      <alignment vertical="center"/>
    </xf>
    <xf numFmtId="0" fontId="2" fillId="0" borderId="92" xfId="0" applyFont="1" applyBorder="1">
      <alignment vertical="center"/>
    </xf>
    <xf numFmtId="0" fontId="2" fillId="0" borderId="93" xfId="0" applyFont="1" applyBorder="1">
      <alignment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4" fontId="2" fillId="2" borderId="88" xfId="0" applyNumberFormat="1" applyFont="1" applyFill="1" applyBorder="1">
      <alignment vertical="center"/>
    </xf>
    <xf numFmtId="178" fontId="2" fillId="0" borderId="91" xfId="0" applyNumberFormat="1" applyFont="1" applyFill="1" applyBorder="1" applyAlignment="1">
      <alignment horizontal="right" vertical="center"/>
    </xf>
    <xf numFmtId="178" fontId="2" fillId="0" borderId="92" xfId="0" applyNumberFormat="1" applyFont="1" applyFill="1" applyBorder="1" applyAlignment="1">
      <alignment horizontal="right" vertical="center"/>
    </xf>
    <xf numFmtId="2" fontId="2" fillId="0" borderId="92" xfId="0" applyNumberFormat="1" applyFont="1" applyBorder="1">
      <alignment vertical="center"/>
    </xf>
    <xf numFmtId="2" fontId="2" fillId="0" borderId="91" xfId="0" applyNumberFormat="1" applyFont="1" applyBorder="1">
      <alignment vertical="center"/>
    </xf>
    <xf numFmtId="0" fontId="2" fillId="2" borderId="19" xfId="0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87" xfId="0" applyNumberFormat="1" applyFont="1" applyFill="1" applyBorder="1" applyAlignment="1">
      <alignment horizontal="right" vertical="center"/>
    </xf>
    <xf numFmtId="0" fontId="2" fillId="2" borderId="94" xfId="0" applyFont="1" applyFill="1" applyBorder="1">
      <alignment vertical="center"/>
    </xf>
    <xf numFmtId="0" fontId="0" fillId="5" borderId="0" xfId="0" applyFill="1">
      <alignment vertical="center"/>
    </xf>
    <xf numFmtId="178" fontId="0" fillId="0" borderId="95" xfId="0" applyNumberFormat="1" applyBorder="1">
      <alignment vertical="center"/>
    </xf>
    <xf numFmtId="178" fontId="0" fillId="2" borderId="95" xfId="0" applyNumberFormat="1" applyFill="1" applyBorder="1">
      <alignment vertical="center"/>
    </xf>
    <xf numFmtId="178" fontId="0" fillId="0" borderId="16" xfId="0" applyNumberFormat="1" applyBorder="1">
      <alignment vertical="center"/>
    </xf>
    <xf numFmtId="178" fontId="0" fillId="0" borderId="46" xfId="0" applyNumberFormat="1" applyBorder="1">
      <alignment vertical="center"/>
    </xf>
    <xf numFmtId="178" fontId="0" fillId="2" borderId="46" xfId="0" applyNumberFormat="1" applyFill="1" applyBorder="1">
      <alignment vertical="center"/>
    </xf>
    <xf numFmtId="0" fontId="2" fillId="0" borderId="97" xfId="0" applyFont="1" applyBorder="1">
      <alignment vertical="center"/>
    </xf>
    <xf numFmtId="0" fontId="2" fillId="0" borderId="96" xfId="0" applyFont="1" applyBorder="1">
      <alignment vertical="center"/>
    </xf>
    <xf numFmtId="0" fontId="2" fillId="0" borderId="98" xfId="0" applyFont="1" applyBorder="1">
      <alignment vertical="center"/>
    </xf>
    <xf numFmtId="0" fontId="2" fillId="0" borderId="99" xfId="0" applyFont="1" applyBorder="1">
      <alignment vertical="center"/>
    </xf>
    <xf numFmtId="0" fontId="2" fillId="0" borderId="100" xfId="0" applyFont="1" applyBorder="1">
      <alignment vertical="center"/>
    </xf>
    <xf numFmtId="38" fontId="2" fillId="0" borderId="45" xfId="1" applyFont="1" applyFill="1" applyBorder="1">
      <alignment vertical="center"/>
    </xf>
    <xf numFmtId="38" fontId="2" fillId="0" borderId="42" xfId="1" applyFont="1" applyBorder="1">
      <alignment vertical="center"/>
    </xf>
    <xf numFmtId="179" fontId="6" fillId="3" borderId="2" xfId="0" applyNumberFormat="1" applyFont="1" applyFill="1" applyBorder="1">
      <alignment vertical="center"/>
    </xf>
    <xf numFmtId="180" fontId="6" fillId="3" borderId="2" xfId="0" applyNumberFormat="1" applyFont="1" applyFill="1" applyBorder="1">
      <alignment vertical="center"/>
    </xf>
    <xf numFmtId="180" fontId="6" fillId="3" borderId="0" xfId="0" applyNumberFormat="1" applyFont="1" applyFill="1" applyBorder="1">
      <alignment vertical="center"/>
    </xf>
    <xf numFmtId="178" fontId="2" fillId="3" borderId="46" xfId="1" applyNumberFormat="1" applyFont="1" applyFill="1" applyBorder="1">
      <alignment vertical="center"/>
    </xf>
    <xf numFmtId="0" fontId="2" fillId="0" borderId="101" xfId="0" applyFont="1" applyBorder="1">
      <alignment vertical="center"/>
    </xf>
    <xf numFmtId="178" fontId="2" fillId="3" borderId="47" xfId="1" applyNumberFormat="1" applyFont="1" applyFill="1" applyBorder="1">
      <alignment vertical="center"/>
    </xf>
    <xf numFmtId="179" fontId="6" fillId="3" borderId="25" xfId="0" applyNumberFormat="1" applyFont="1" applyFill="1" applyBorder="1">
      <alignment vertical="center"/>
    </xf>
    <xf numFmtId="180" fontId="6" fillId="3" borderId="48" xfId="0" applyNumberFormat="1" applyFont="1" applyFill="1" applyBorder="1">
      <alignment vertical="center"/>
    </xf>
    <xf numFmtId="0" fontId="2" fillId="3" borderId="0" xfId="0" applyFont="1" applyFill="1" applyBorder="1">
      <alignment vertical="center"/>
    </xf>
    <xf numFmtId="179" fontId="6" fillId="3" borderId="0" xfId="0" applyNumberFormat="1" applyFont="1" applyFill="1" applyBorder="1">
      <alignment vertical="center"/>
    </xf>
    <xf numFmtId="178" fontId="2" fillId="3" borderId="0" xfId="1" applyNumberFormat="1" applyFont="1" applyFill="1" applyBorder="1">
      <alignment vertical="center"/>
    </xf>
    <xf numFmtId="183" fontId="0" fillId="0" borderId="46" xfId="0" applyNumberFormat="1" applyBorder="1">
      <alignment vertical="center"/>
    </xf>
    <xf numFmtId="183" fontId="0" fillId="2" borderId="46" xfId="0" applyNumberFormat="1" applyFill="1" applyBorder="1">
      <alignment vertical="center"/>
    </xf>
    <xf numFmtId="0" fontId="2" fillId="3" borderId="45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34" xfId="0" applyFont="1" applyFill="1" applyBorder="1">
      <alignment vertical="center"/>
    </xf>
    <xf numFmtId="0" fontId="2" fillId="3" borderId="16" xfId="0" applyFont="1" applyFill="1" applyBorder="1">
      <alignment vertical="center"/>
    </xf>
    <xf numFmtId="38" fontId="2" fillId="3" borderId="33" xfId="1" applyFont="1" applyFill="1" applyBorder="1">
      <alignment vertical="center"/>
    </xf>
    <xf numFmtId="38" fontId="2" fillId="3" borderId="15" xfId="1" applyFont="1" applyFill="1" applyBorder="1">
      <alignment vertical="center"/>
    </xf>
    <xf numFmtId="38" fontId="2" fillId="3" borderId="34" xfId="1" applyFont="1" applyFill="1" applyBorder="1">
      <alignment vertical="center"/>
    </xf>
    <xf numFmtId="38" fontId="2" fillId="3" borderId="16" xfId="1" applyFont="1" applyFill="1" applyBorder="1">
      <alignment vertical="center"/>
    </xf>
    <xf numFmtId="38" fontId="2" fillId="3" borderId="79" xfId="1" applyFont="1" applyFill="1" applyBorder="1">
      <alignment vertical="center"/>
    </xf>
    <xf numFmtId="38" fontId="2" fillId="3" borderId="80" xfId="1" applyFont="1" applyFill="1" applyBorder="1">
      <alignment vertical="center"/>
    </xf>
    <xf numFmtId="0" fontId="2" fillId="3" borderId="80" xfId="0" applyFont="1" applyFill="1" applyBorder="1">
      <alignment vertical="center"/>
    </xf>
    <xf numFmtId="38" fontId="2" fillId="3" borderId="81" xfId="1" applyFont="1" applyFill="1" applyBorder="1">
      <alignment vertical="center"/>
    </xf>
    <xf numFmtId="38" fontId="2" fillId="3" borderId="2" xfId="1" applyFont="1" applyFill="1" applyBorder="1">
      <alignment vertical="center"/>
    </xf>
    <xf numFmtId="0" fontId="2" fillId="3" borderId="83" xfId="0" applyFont="1" applyFill="1" applyBorder="1">
      <alignment vertical="center"/>
    </xf>
    <xf numFmtId="0" fontId="2" fillId="3" borderId="92" xfId="0" applyFont="1" applyFill="1" applyBorder="1">
      <alignment vertical="center"/>
    </xf>
    <xf numFmtId="0" fontId="2" fillId="3" borderId="31" xfId="0" applyFont="1" applyFill="1" applyBorder="1">
      <alignment vertical="center"/>
    </xf>
    <xf numFmtId="0" fontId="2" fillId="3" borderId="50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3" xfId="0" applyFont="1" applyFill="1" applyBorder="1">
      <alignment vertical="center"/>
    </xf>
    <xf numFmtId="220" fontId="0" fillId="0" borderId="95" xfId="3" applyNumberFormat="1" applyFont="1" applyBorder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38" fontId="2" fillId="0" borderId="45" xfId="1" applyFont="1" applyBorder="1">
      <alignment vertical="center"/>
    </xf>
    <xf numFmtId="38" fontId="2" fillId="3" borderId="28" xfId="1" applyFont="1" applyFill="1" applyBorder="1" applyAlignment="1">
      <alignment vertical="center"/>
    </xf>
    <xf numFmtId="38" fontId="2" fillId="3" borderId="43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4" fillId="0" borderId="0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2" borderId="0" xfId="1" applyFont="1" applyFill="1" applyBorder="1" applyAlignment="1">
      <alignment horizontal="center" vertical="center"/>
    </xf>
    <xf numFmtId="184" fontId="2" fillId="0" borderId="32" xfId="1" applyNumberFormat="1" applyFont="1" applyBorder="1">
      <alignment vertical="center"/>
    </xf>
    <xf numFmtId="40" fontId="2" fillId="0" borderId="42" xfId="1" applyNumberFormat="1" applyFont="1" applyBorder="1">
      <alignment vertical="center"/>
    </xf>
    <xf numFmtId="40" fontId="2" fillId="0" borderId="32" xfId="1" applyNumberFormat="1" applyFont="1" applyBorder="1">
      <alignment vertical="center"/>
    </xf>
    <xf numFmtId="40" fontId="2" fillId="0" borderId="87" xfId="1" applyNumberFormat="1" applyFont="1" applyBorder="1">
      <alignment vertical="center"/>
    </xf>
    <xf numFmtId="40" fontId="2" fillId="2" borderId="90" xfId="1" applyNumberFormat="1" applyFont="1" applyFill="1" applyBorder="1">
      <alignment vertical="center"/>
    </xf>
    <xf numFmtId="40" fontId="2" fillId="0" borderId="93" xfId="1" applyNumberFormat="1" applyFont="1" applyBorder="1">
      <alignment vertical="center"/>
    </xf>
    <xf numFmtId="221" fontId="2" fillId="0" borderId="32" xfId="1" applyNumberFormat="1" applyFont="1" applyBorder="1">
      <alignment vertical="center"/>
    </xf>
    <xf numFmtId="38" fontId="2" fillId="2" borderId="45" xfId="1" applyFont="1" applyFill="1" applyBorder="1">
      <alignment vertical="center"/>
    </xf>
    <xf numFmtId="222" fontId="2" fillId="0" borderId="45" xfId="0" applyNumberFormat="1" applyFont="1" applyBorder="1">
      <alignment vertical="center"/>
    </xf>
    <xf numFmtId="2" fontId="2" fillId="0" borderId="45" xfId="0" applyNumberFormat="1" applyFont="1" applyBorder="1">
      <alignment vertical="center"/>
    </xf>
    <xf numFmtId="0" fontId="2" fillId="3" borderId="85" xfId="0" applyFont="1" applyFill="1" applyBorder="1">
      <alignment vertical="center"/>
    </xf>
    <xf numFmtId="0" fontId="2" fillId="0" borderId="45" xfId="0" applyFont="1" applyBorder="1" applyAlignment="1">
      <alignment horizontal="right" vertical="center"/>
    </xf>
    <xf numFmtId="2" fontId="2" fillId="0" borderId="42" xfId="1" applyNumberFormat="1" applyFont="1" applyBorder="1">
      <alignment vertical="center"/>
    </xf>
    <xf numFmtId="38" fontId="2" fillId="3" borderId="42" xfId="1" applyFont="1" applyFill="1" applyBorder="1">
      <alignment vertical="center"/>
    </xf>
    <xf numFmtId="0" fontId="2" fillId="0" borderId="21" xfId="0" applyFont="1" applyBorder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0" xfId="0" applyFill="1">
      <alignment vertical="center"/>
    </xf>
    <xf numFmtId="184" fontId="2" fillId="0" borderId="42" xfId="1" applyNumberFormat="1" applyFont="1" applyBorder="1">
      <alignment vertical="center"/>
    </xf>
    <xf numFmtId="38" fontId="2" fillId="0" borderId="19" xfId="1" applyFont="1" applyFill="1" applyBorder="1">
      <alignment vertical="center"/>
    </xf>
    <xf numFmtId="0" fontId="2" fillId="0" borderId="3" xfId="0" applyFont="1" applyFill="1" applyBorder="1">
      <alignment vertical="center"/>
    </xf>
    <xf numFmtId="38" fontId="2" fillId="5" borderId="2" xfId="1" applyFont="1" applyFill="1" applyBorder="1">
      <alignment vertical="center"/>
    </xf>
    <xf numFmtId="220" fontId="2" fillId="0" borderId="2" xfId="3" applyNumberFormat="1" applyFont="1" applyBorder="1">
      <alignment vertical="center"/>
    </xf>
    <xf numFmtId="223" fontId="2" fillId="0" borderId="0" xfId="0" applyNumberFormat="1" applyFo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8" fontId="2" fillId="0" borderId="46" xfId="1" applyNumberFormat="1" applyFont="1" applyFill="1" applyBorder="1">
      <alignment vertical="center"/>
    </xf>
    <xf numFmtId="179" fontId="6" fillId="0" borderId="102" xfId="0" applyNumberFormat="1" applyFont="1" applyBorder="1">
      <alignment vertical="center"/>
    </xf>
    <xf numFmtId="0" fontId="2" fillId="0" borderId="102" xfId="0" applyFont="1" applyFill="1" applyBorder="1">
      <alignment vertical="center"/>
    </xf>
    <xf numFmtId="0" fontId="2" fillId="0" borderId="49" xfId="0" applyFont="1" applyBorder="1">
      <alignment vertical="center"/>
    </xf>
    <xf numFmtId="178" fontId="2" fillId="3" borderId="36" xfId="1" applyNumberFormat="1" applyFont="1" applyFill="1" applyBorder="1">
      <alignment vertical="center"/>
    </xf>
    <xf numFmtId="180" fontId="6" fillId="3" borderId="37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2" fontId="2" fillId="0" borderId="0" xfId="0" applyNumberFormat="1" applyFont="1" applyBorder="1">
      <alignment vertical="center"/>
    </xf>
    <xf numFmtId="40" fontId="2" fillId="0" borderId="0" xfId="1" applyNumberFormat="1" applyFont="1" applyBorder="1">
      <alignment vertical="center"/>
    </xf>
    <xf numFmtId="0" fontId="2" fillId="2" borderId="97" xfId="0" applyFont="1" applyFill="1" applyBorder="1">
      <alignment vertical="center"/>
    </xf>
    <xf numFmtId="0" fontId="2" fillId="0" borderId="103" xfId="0" applyFont="1" applyBorder="1">
      <alignment vertical="center"/>
    </xf>
    <xf numFmtId="178" fontId="2" fillId="0" borderId="33" xfId="1" applyNumberFormat="1" applyFont="1" applyFill="1" applyBorder="1">
      <alignment vertical="center"/>
    </xf>
    <xf numFmtId="0" fontId="2" fillId="108" borderId="0" xfId="0" applyFont="1" applyFill="1">
      <alignment vertical="center"/>
    </xf>
    <xf numFmtId="0" fontId="2" fillId="108" borderId="9" xfId="0" applyFont="1" applyFill="1" applyBorder="1">
      <alignment vertical="center"/>
    </xf>
    <xf numFmtId="0" fontId="2" fillId="108" borderId="2" xfId="0" applyFont="1" applyFill="1" applyBorder="1">
      <alignment vertical="center"/>
    </xf>
    <xf numFmtId="178" fontId="2" fillId="108" borderId="2" xfId="0" applyNumberFormat="1" applyFont="1" applyFill="1" applyBorder="1" applyAlignment="1">
      <alignment vertical="center" shrinkToFit="1"/>
    </xf>
    <xf numFmtId="178" fontId="2" fillId="108" borderId="7" xfId="0" applyNumberFormat="1" applyFont="1" applyFill="1" applyBorder="1" applyAlignment="1">
      <alignment vertical="center" shrinkToFit="1"/>
    </xf>
    <xf numFmtId="38" fontId="2" fillId="108" borderId="2" xfId="1" applyFont="1" applyFill="1" applyBorder="1" applyAlignment="1">
      <alignment vertical="center" shrinkToFit="1"/>
    </xf>
    <xf numFmtId="38" fontId="2" fillId="108" borderId="2" xfId="1" applyFont="1" applyFill="1" applyBorder="1">
      <alignment vertical="center"/>
    </xf>
    <xf numFmtId="38" fontId="2" fillId="108" borderId="34" xfId="1" applyFont="1" applyFill="1" applyBorder="1" applyAlignment="1">
      <alignment vertical="center" shrinkToFit="1"/>
    </xf>
    <xf numFmtId="38" fontId="2" fillId="108" borderId="16" xfId="1" applyFont="1" applyFill="1" applyBorder="1" applyAlignment="1">
      <alignment vertical="center" shrinkToFit="1"/>
    </xf>
    <xf numFmtId="38" fontId="2" fillId="108" borderId="16" xfId="1" applyFont="1" applyFill="1" applyBorder="1">
      <alignment vertical="center"/>
    </xf>
    <xf numFmtId="38" fontId="2" fillId="108" borderId="32" xfId="1" applyFont="1" applyFill="1" applyBorder="1">
      <alignment vertical="center"/>
    </xf>
    <xf numFmtId="38" fontId="2" fillId="108" borderId="45" xfId="1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220" fontId="117" fillId="0" borderId="95" xfId="3" applyNumberFormat="1" applyFont="1" applyFill="1" applyBorder="1">
      <alignment vertical="center"/>
    </xf>
    <xf numFmtId="38" fontId="79" fillId="0" borderId="34" xfId="1" applyFont="1" applyFill="1" applyBorder="1" applyAlignment="1">
      <alignment vertical="center" shrinkToFit="1"/>
    </xf>
    <xf numFmtId="182" fontId="0" fillId="0" borderId="95" xfId="0" applyNumberFormat="1" applyBorder="1">
      <alignment vertical="center"/>
    </xf>
    <xf numFmtId="182" fontId="2" fillId="0" borderId="9" xfId="1" applyNumberFormat="1" applyFont="1" applyBorder="1">
      <alignment vertical="center"/>
    </xf>
    <xf numFmtId="178" fontId="0" fillId="0" borderId="46" xfId="0" applyNumberFormat="1" applyFill="1" applyBorder="1">
      <alignment vertical="center"/>
    </xf>
    <xf numFmtId="4" fontId="119" fillId="0" borderId="0" xfId="0" applyNumberFormat="1" applyFont="1">
      <alignment vertical="center"/>
    </xf>
    <xf numFmtId="3" fontId="120" fillId="0" borderId="0" xfId="0" applyNumberFormat="1" applyFont="1">
      <alignment vertical="center"/>
    </xf>
    <xf numFmtId="179" fontId="2" fillId="0" borderId="1" xfId="1" applyNumberFormat="1" applyFont="1" applyBorder="1">
      <alignment vertical="center"/>
    </xf>
    <xf numFmtId="182" fontId="2" fillId="0" borderId="1" xfId="1" applyNumberFormat="1" applyFont="1" applyBorder="1">
      <alignment vertical="center"/>
    </xf>
    <xf numFmtId="180" fontId="6" fillId="0" borderId="3" xfId="0" applyNumberFormat="1" applyFont="1" applyBorder="1">
      <alignment vertical="center"/>
    </xf>
    <xf numFmtId="180" fontId="6" fillId="0" borderId="3" xfId="0" applyNumberFormat="1" applyFont="1" applyBorder="1" applyAlignment="1">
      <alignment horizontal="right" vertical="center"/>
    </xf>
    <xf numFmtId="178" fontId="2" fillId="0" borderId="1" xfId="1" applyNumberFormat="1" applyFont="1" applyFill="1" applyBorder="1">
      <alignment vertical="center"/>
    </xf>
    <xf numFmtId="181" fontId="6" fillId="0" borderId="3" xfId="0" applyNumberFormat="1" applyFont="1" applyFill="1" applyBorder="1">
      <alignment vertical="center"/>
    </xf>
    <xf numFmtId="179" fontId="6" fillId="0" borderId="3" xfId="0" applyNumberFormat="1" applyFont="1" applyFill="1" applyBorder="1">
      <alignment vertical="center"/>
    </xf>
    <xf numFmtId="178" fontId="2" fillId="3" borderId="105" xfId="1" applyNumberFormat="1" applyFont="1" applyFill="1" applyBorder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6" xfId="0" applyFont="1" applyBorder="1">
      <alignment vertical="center"/>
    </xf>
    <xf numFmtId="183" fontId="2" fillId="0" borderId="1" xfId="1" applyNumberFormat="1" applyFont="1" applyBorder="1">
      <alignment vertical="center"/>
    </xf>
    <xf numFmtId="38" fontId="2" fillId="0" borderId="1" xfId="0" applyNumberFormat="1" applyFont="1" applyBorder="1">
      <alignment vertical="center"/>
    </xf>
    <xf numFmtId="38" fontId="2" fillId="0" borderId="9" xfId="0" applyNumberFormat="1" applyFont="1" applyBorder="1">
      <alignment vertical="center"/>
    </xf>
    <xf numFmtId="182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0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5" fillId="5" borderId="0" xfId="0" applyFont="1" applyFill="1">
      <alignment vertical="center"/>
    </xf>
    <xf numFmtId="180" fontId="6" fillId="3" borderId="3" xfId="0" applyNumberFormat="1" applyFont="1" applyFill="1" applyBorder="1">
      <alignment vertical="center"/>
    </xf>
    <xf numFmtId="182" fontId="0" fillId="109" borderId="95" xfId="0" applyNumberFormat="1" applyFill="1" applyBorder="1">
      <alignment vertical="center"/>
    </xf>
    <xf numFmtId="178" fontId="0" fillId="109" borderId="95" xfId="0" applyNumberFormat="1" applyFill="1" applyBorder="1">
      <alignment vertical="center"/>
    </xf>
    <xf numFmtId="220" fontId="0" fillId="109" borderId="95" xfId="3" applyNumberFormat="1" applyFont="1" applyFill="1" applyBorder="1">
      <alignment vertical="center"/>
    </xf>
    <xf numFmtId="178" fontId="0" fillId="109" borderId="0" xfId="0" applyNumberFormat="1" applyFill="1">
      <alignment vertical="center"/>
    </xf>
    <xf numFmtId="0" fontId="12" fillId="0" borderId="0" xfId="476" applyFont="1" applyAlignment="1">
      <alignment vertical="center"/>
    </xf>
    <xf numFmtId="0" fontId="122" fillId="0" borderId="0" xfId="476" applyFont="1" applyAlignment="1">
      <alignment vertical="center"/>
    </xf>
    <xf numFmtId="0" fontId="12" fillId="0" borderId="0" xfId="476" applyFont="1" applyAlignment="1">
      <alignment vertical="center" wrapText="1"/>
    </xf>
    <xf numFmtId="38" fontId="12" fillId="0" borderId="0" xfId="802" applyFont="1" applyAlignment="1">
      <alignment vertical="center"/>
    </xf>
    <xf numFmtId="0" fontId="80" fillId="0" borderId="0" xfId="494" applyAlignment="1">
      <alignment vertical="center"/>
    </xf>
    <xf numFmtId="0" fontId="124" fillId="0" borderId="0" xfId="476" applyFont="1" applyFill="1" applyAlignment="1">
      <alignment vertical="center"/>
    </xf>
    <xf numFmtId="38" fontId="124" fillId="0" borderId="0" xfId="802" applyFont="1" applyFill="1" applyAlignment="1">
      <alignment vertical="center"/>
    </xf>
    <xf numFmtId="38" fontId="124" fillId="0" borderId="0" xfId="802" applyFont="1" applyFill="1" applyAlignment="1">
      <alignment vertical="center" wrapText="1"/>
    </xf>
    <xf numFmtId="0" fontId="124" fillId="0" borderId="111" xfId="476" applyFont="1" applyFill="1" applyBorder="1" applyAlignment="1">
      <alignment vertical="center" shrinkToFit="1"/>
    </xf>
    <xf numFmtId="38" fontId="124" fillId="0" borderId="112" xfId="802" applyFont="1" applyFill="1" applyBorder="1" applyAlignment="1">
      <alignment horizontal="center" vertical="center"/>
    </xf>
    <xf numFmtId="0" fontId="12" fillId="0" borderId="112" xfId="494" applyFont="1" applyFill="1" applyBorder="1" applyAlignment="1">
      <alignment horizontal="center" vertical="center" shrinkToFit="1"/>
    </xf>
    <xf numFmtId="38" fontId="124" fillId="0" borderId="114" xfId="802" applyFont="1" applyFill="1" applyBorder="1" applyAlignment="1">
      <alignment horizontal="center" vertical="center"/>
    </xf>
    <xf numFmtId="0" fontId="124" fillId="0" borderId="115" xfId="476" applyFont="1" applyFill="1" applyBorder="1" applyAlignment="1">
      <alignment vertical="center" shrinkToFit="1"/>
    </xf>
    <xf numFmtId="38" fontId="124" fillId="0" borderId="116" xfId="802" applyFont="1" applyFill="1" applyBorder="1" applyAlignment="1">
      <alignment horizontal="center" vertical="center"/>
    </xf>
    <xf numFmtId="0" fontId="12" fillId="0" borderId="116" xfId="494" applyFont="1" applyFill="1" applyBorder="1" applyAlignment="1">
      <alignment horizontal="center" vertical="center" shrinkToFit="1"/>
    </xf>
    <xf numFmtId="0" fontId="124" fillId="0" borderId="116" xfId="476" applyFont="1" applyFill="1" applyBorder="1" applyAlignment="1">
      <alignment horizontal="center" vertical="center"/>
    </xf>
    <xf numFmtId="38" fontId="124" fillId="0" borderId="117" xfId="802" applyFont="1" applyFill="1" applyBorder="1" applyAlignment="1">
      <alignment horizontal="center" vertical="center"/>
    </xf>
    <xf numFmtId="0" fontId="124" fillId="110" borderId="118" xfId="476" applyFont="1" applyFill="1" applyBorder="1" applyAlignment="1">
      <alignment vertical="center" shrinkToFit="1"/>
    </xf>
    <xf numFmtId="38" fontId="124" fillId="110" borderId="119" xfId="802" applyFont="1" applyFill="1" applyBorder="1" applyAlignment="1">
      <alignment vertical="center" shrinkToFit="1"/>
    </xf>
    <xf numFmtId="0" fontId="12" fillId="110" borderId="119" xfId="494" applyFont="1" applyFill="1" applyBorder="1" applyAlignment="1">
      <alignment horizontal="center" vertical="center" shrinkToFit="1"/>
    </xf>
    <xf numFmtId="38" fontId="124" fillId="110" borderId="120" xfId="802" applyFont="1" applyFill="1" applyBorder="1" applyAlignment="1">
      <alignment vertical="center" shrinkToFit="1"/>
    </xf>
    <xf numFmtId="0" fontId="124" fillId="0" borderId="118" xfId="476" applyFont="1" applyFill="1" applyBorder="1" applyAlignment="1">
      <alignment horizontal="right" vertical="center" shrinkToFit="1"/>
    </xf>
    <xf numFmtId="38" fontId="124" fillId="0" borderId="119" xfId="802" applyFont="1" applyFill="1" applyBorder="1" applyAlignment="1">
      <alignment horizontal="right" vertical="center" shrinkToFit="1"/>
    </xf>
    <xf numFmtId="0" fontId="12" fillId="0" borderId="119" xfId="494" applyFont="1" applyFill="1" applyBorder="1" applyAlignment="1">
      <alignment horizontal="center" vertical="center" shrinkToFit="1"/>
    </xf>
    <xf numFmtId="38" fontId="124" fillId="0" borderId="119" xfId="802" applyFont="1" applyFill="1" applyBorder="1" applyAlignment="1">
      <alignment vertical="center" shrinkToFit="1"/>
    </xf>
    <xf numFmtId="38" fontId="124" fillId="0" borderId="120" xfId="802" applyFont="1" applyFill="1" applyBorder="1" applyAlignment="1">
      <alignment vertical="center" shrinkToFit="1"/>
    </xf>
    <xf numFmtId="38" fontId="80" fillId="0" borderId="0" xfId="494" applyNumberFormat="1" applyAlignment="1">
      <alignment vertical="center"/>
    </xf>
    <xf numFmtId="0" fontId="126" fillId="0" borderId="0" xfId="494" applyFont="1" applyAlignment="1">
      <alignment vertical="center"/>
    </xf>
    <xf numFmtId="40" fontId="124" fillId="0" borderId="119" xfId="802" applyNumberFormat="1" applyFont="1" applyFill="1" applyBorder="1" applyAlignment="1">
      <alignment vertical="center" shrinkToFit="1"/>
    </xf>
    <xf numFmtId="224" fontId="124" fillId="0" borderId="120" xfId="476" applyNumberFormat="1" applyFont="1" applyFill="1" applyBorder="1" applyAlignment="1">
      <alignment vertical="center" shrinkToFit="1"/>
    </xf>
    <xf numFmtId="2" fontId="126" fillId="5" borderId="0" xfId="494" applyNumberFormat="1" applyFont="1" applyFill="1" applyAlignment="1">
      <alignment vertical="center"/>
    </xf>
    <xf numFmtId="38" fontId="124" fillId="0" borderId="118" xfId="802" applyFont="1" applyFill="1" applyBorder="1" applyAlignment="1">
      <alignment horizontal="right" vertical="center" shrinkToFit="1"/>
    </xf>
    <xf numFmtId="40" fontId="124" fillId="0" borderId="119" xfId="802" applyNumberFormat="1" applyFont="1" applyFill="1" applyBorder="1" applyAlignment="1">
      <alignment horizontal="right" vertical="center" shrinkToFit="1"/>
    </xf>
    <xf numFmtId="38" fontId="124" fillId="111" borderId="119" xfId="802" applyFont="1" applyFill="1" applyBorder="1" applyAlignment="1">
      <alignment vertical="center" shrinkToFit="1"/>
    </xf>
    <xf numFmtId="40" fontId="124" fillId="111" borderId="119" xfId="802" applyNumberFormat="1" applyFont="1" applyFill="1" applyBorder="1" applyAlignment="1">
      <alignment vertical="center" shrinkToFit="1"/>
    </xf>
    <xf numFmtId="40" fontId="124" fillId="0" borderId="120" xfId="476" applyNumberFormat="1" applyFont="1" applyFill="1" applyBorder="1" applyAlignment="1">
      <alignment vertical="center" shrinkToFit="1"/>
    </xf>
    <xf numFmtId="38" fontId="124" fillId="111" borderId="119" xfId="802" applyFont="1" applyFill="1" applyBorder="1" applyAlignment="1">
      <alignment vertical="center" wrapText="1" shrinkToFit="1"/>
    </xf>
    <xf numFmtId="0" fontId="124" fillId="0" borderId="121" xfId="476" applyFont="1" applyFill="1" applyBorder="1" applyAlignment="1">
      <alignment horizontal="right" vertical="center" shrinkToFit="1"/>
    </xf>
    <xf numFmtId="40" fontId="124" fillId="0" borderId="122" xfId="802" applyNumberFormat="1" applyFont="1" applyFill="1" applyBorder="1" applyAlignment="1">
      <alignment horizontal="right" vertical="center" shrinkToFit="1"/>
    </xf>
    <xf numFmtId="38" fontId="124" fillId="0" borderId="122" xfId="802" applyFont="1" applyFill="1" applyBorder="1" applyAlignment="1">
      <alignment vertical="center" shrinkToFit="1"/>
    </xf>
    <xf numFmtId="40" fontId="124" fillId="0" borderId="122" xfId="802" applyNumberFormat="1" applyFont="1" applyFill="1" applyBorder="1" applyAlignment="1">
      <alignment vertical="center" shrinkToFit="1"/>
    </xf>
    <xf numFmtId="38" fontId="124" fillId="0" borderId="123" xfId="802" applyFont="1" applyFill="1" applyBorder="1" applyAlignment="1">
      <alignment vertical="center" shrinkToFit="1"/>
    </xf>
    <xf numFmtId="0" fontId="124" fillId="110" borderId="124" xfId="476" applyFont="1" applyFill="1" applyBorder="1" applyAlignment="1">
      <alignment horizontal="center" vertical="center" shrinkToFit="1"/>
    </xf>
    <xf numFmtId="38" fontId="124" fillId="110" borderId="125" xfId="802" applyFont="1" applyFill="1" applyBorder="1" applyAlignment="1">
      <alignment vertical="center" shrinkToFit="1"/>
    </xf>
    <xf numFmtId="38" fontId="124" fillId="110" borderId="126" xfId="802" applyFont="1" applyFill="1" applyBorder="1" applyAlignment="1">
      <alignment vertical="center" shrinkToFit="1"/>
    </xf>
    <xf numFmtId="0" fontId="80" fillId="0" borderId="0" xfId="494" applyAlignment="1">
      <alignment vertical="center" shrinkToFit="1"/>
    </xf>
    <xf numFmtId="38" fontId="0" fillId="5" borderId="0" xfId="427" applyFont="1" applyFill="1" applyAlignment="1">
      <alignment vertical="center" shrinkToFit="1"/>
    </xf>
    <xf numFmtId="38" fontId="126" fillId="5" borderId="0" xfId="427" applyFont="1" applyFill="1" applyAlignment="1">
      <alignment vertical="center" shrinkToFit="1"/>
    </xf>
    <xf numFmtId="38" fontId="12" fillId="0" borderId="0" xfId="802" applyFont="1" applyFill="1" applyAlignment="1">
      <alignment vertical="center"/>
    </xf>
    <xf numFmtId="2" fontId="12" fillId="5" borderId="0" xfId="802" applyNumberFormat="1" applyFont="1" applyFill="1" applyAlignment="1">
      <alignment vertical="center"/>
    </xf>
    <xf numFmtId="38" fontId="0" fillId="0" borderId="0" xfId="427" applyFont="1" applyAlignment="1">
      <alignment vertical="center" shrinkToFit="1"/>
    </xf>
    <xf numFmtId="38" fontId="0" fillId="0" borderId="0" xfId="427" applyFont="1" applyAlignment="1">
      <alignment vertical="center"/>
    </xf>
    <xf numFmtId="0" fontId="80" fillId="0" borderId="0" xfId="494" applyAlignment="1">
      <alignment horizontal="center" vertical="center"/>
    </xf>
    <xf numFmtId="38" fontId="124" fillId="0" borderId="0" xfId="476" applyNumberFormat="1" applyFont="1" applyFill="1" applyAlignment="1">
      <alignment vertical="center"/>
    </xf>
    <xf numFmtId="38" fontId="124" fillId="0" borderId="0" xfId="427" applyFont="1" applyFill="1" applyAlignment="1">
      <alignment vertical="center"/>
    </xf>
    <xf numFmtId="0" fontId="124" fillId="0" borderId="0" xfId="476" applyFont="1" applyFill="1" applyAlignment="1">
      <alignment vertical="center" wrapText="1"/>
    </xf>
    <xf numFmtId="178" fontId="2" fillId="102" borderId="1" xfId="1" applyNumberFormat="1" applyFont="1" applyFill="1" applyBorder="1">
      <alignment vertical="center"/>
    </xf>
    <xf numFmtId="179" fontId="6" fillId="102" borderId="2" xfId="0" applyNumberFormat="1" applyFont="1" applyFill="1" applyBorder="1">
      <alignment vertical="center"/>
    </xf>
    <xf numFmtId="180" fontId="6" fillId="102" borderId="3" xfId="0" applyNumberFormat="1" applyFont="1" applyFill="1" applyBorder="1">
      <alignment vertical="center"/>
    </xf>
    <xf numFmtId="178" fontId="2" fillId="112" borderId="46" xfId="1" applyNumberFormat="1" applyFont="1" applyFill="1" applyBorder="1">
      <alignment vertical="center"/>
    </xf>
    <xf numFmtId="178" fontId="0" fillId="5" borderId="95" xfId="0" applyNumberForma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3" borderId="11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9" xfId="0" applyFont="1" applyFill="1" applyBorder="1" applyAlignment="1">
      <alignment horizontal="center" vertical="center" wrapText="1"/>
    </xf>
    <xf numFmtId="0" fontId="2" fillId="3" borderId="108" xfId="0" applyFont="1" applyFill="1" applyBorder="1" applyAlignment="1">
      <alignment horizontal="center" vertical="center" wrapText="1"/>
    </xf>
    <xf numFmtId="0" fontId="11" fillId="3" borderId="109" xfId="0" applyFont="1" applyFill="1" applyBorder="1" applyAlignment="1">
      <alignment horizontal="center" vertical="center" wrapText="1"/>
    </xf>
    <xf numFmtId="0" fontId="11" fillId="3" borderId="108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3" borderId="0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3" borderId="86" xfId="0" applyFont="1" applyFill="1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/>
    </xf>
    <xf numFmtId="0" fontId="105" fillId="0" borderId="2" xfId="0" applyFont="1" applyBorder="1" applyAlignment="1">
      <alignment horizontal="center" vertical="center"/>
    </xf>
    <xf numFmtId="0" fontId="105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4" fillId="0" borderId="113" xfId="476" applyFont="1" applyFill="1" applyBorder="1" applyAlignment="1">
      <alignment horizontal="center" vertical="center"/>
    </xf>
  </cellXfs>
  <cellStyles count="803">
    <cellStyle name="          _x000d__x000a_shell=progman.exe_x000d__x000a_m" xfId="4"/>
    <cellStyle name="??&amp;O?&amp;H?_x0008__x000f__x0007_?_x0007__x0001__x0001_" xfId="5"/>
    <cellStyle name="??&amp;O?&amp;H?_x0008_??_x0007__x0001__x0001_" xfId="6"/>
    <cellStyle name="20% - Accent1" xfId="7"/>
    <cellStyle name="20% - Accent1 2" xfId="8"/>
    <cellStyle name="20% - Accent1 3" xfId="9"/>
    <cellStyle name="20% - Accent1 4" xfId="10"/>
    <cellStyle name="20% - Accent2" xfId="11"/>
    <cellStyle name="20% - Accent2 2" xfId="12"/>
    <cellStyle name="20% - Accent2 3" xfId="13"/>
    <cellStyle name="20% - Accent2 4" xfId="14"/>
    <cellStyle name="20% - Accent3" xfId="15"/>
    <cellStyle name="20% - Accent3 2" xfId="16"/>
    <cellStyle name="20% - Accent3 3" xfId="17"/>
    <cellStyle name="20% - Accent3 4" xfId="18"/>
    <cellStyle name="20% - Accent4" xfId="19"/>
    <cellStyle name="20% - Accent4 2" xfId="20"/>
    <cellStyle name="20% - Accent4 3" xfId="21"/>
    <cellStyle name="20% - Accent4 4" xfId="22"/>
    <cellStyle name="20% - Accent5" xfId="23"/>
    <cellStyle name="20% - Accent5 2" xfId="24"/>
    <cellStyle name="20% - Accent5 3" xfId="25"/>
    <cellStyle name="20% - Accent5 4" xfId="26"/>
    <cellStyle name="20% - Accent6" xfId="27"/>
    <cellStyle name="20% - Accent6 2" xfId="28"/>
    <cellStyle name="20% - Accent6 3" xfId="29"/>
    <cellStyle name="20% - Accent6 4" xfId="30"/>
    <cellStyle name="20% - アクセント 1 2" xfId="32"/>
    <cellStyle name="20% - アクセント 1 2 2" xfId="33"/>
    <cellStyle name="20% - アクセント 1 3" xfId="34"/>
    <cellStyle name="20% - アクセント 1 4" xfId="31"/>
    <cellStyle name="20% - アクセント 2 2" xfId="36"/>
    <cellStyle name="20% - アクセント 2 2 2" xfId="37"/>
    <cellStyle name="20% - アクセント 2 3" xfId="38"/>
    <cellStyle name="20% - アクセント 2 4" xfId="35"/>
    <cellStyle name="20% - アクセント 3 2" xfId="40"/>
    <cellStyle name="20% - アクセント 3 2 2" xfId="41"/>
    <cellStyle name="20% - アクセント 3 3" xfId="42"/>
    <cellStyle name="20% - アクセント 3 4" xfId="39"/>
    <cellStyle name="20% - アクセント 4 2" xfId="44"/>
    <cellStyle name="20% - アクセント 4 2 2" xfId="45"/>
    <cellStyle name="20% - アクセント 4 3" xfId="46"/>
    <cellStyle name="20% - アクセント 4 4" xfId="43"/>
    <cellStyle name="20% - アクセント 5 2" xfId="48"/>
    <cellStyle name="20% - アクセント 5 2 2" xfId="49"/>
    <cellStyle name="20% - アクセント 5 3" xfId="50"/>
    <cellStyle name="20% - アクセント 5 4" xfId="47"/>
    <cellStyle name="20% - アクセント 6 2" xfId="52"/>
    <cellStyle name="20% - アクセント 6 2 2" xfId="53"/>
    <cellStyle name="20% - アクセント 6 3" xfId="54"/>
    <cellStyle name="20% - アクセント 6 4" xfId="51"/>
    <cellStyle name="40% - Accent1" xfId="55"/>
    <cellStyle name="40% - Accent1 2" xfId="56"/>
    <cellStyle name="40% - Accent1 3" xfId="57"/>
    <cellStyle name="40% - Accent1 4" xfId="58"/>
    <cellStyle name="40% - Accent2" xfId="59"/>
    <cellStyle name="40% - Accent2 2" xfId="60"/>
    <cellStyle name="40% - Accent2 3" xfId="61"/>
    <cellStyle name="40% - Accent2 4" xfId="62"/>
    <cellStyle name="40% - Accent3" xfId="63"/>
    <cellStyle name="40% - Accent3 2" xfId="64"/>
    <cellStyle name="40% - Accent3 3" xfId="65"/>
    <cellStyle name="40% - Accent3 4" xfId="66"/>
    <cellStyle name="40% - Accent4" xfId="67"/>
    <cellStyle name="40% - Accent4 2" xfId="68"/>
    <cellStyle name="40% - Accent4 3" xfId="69"/>
    <cellStyle name="40% - Accent4 4" xfId="70"/>
    <cellStyle name="40% - Accent5" xfId="71"/>
    <cellStyle name="40% - Accent5 2" xfId="72"/>
    <cellStyle name="40% - Accent5 3" xfId="73"/>
    <cellStyle name="40% - Accent5 4" xfId="74"/>
    <cellStyle name="40% - Accent6" xfId="75"/>
    <cellStyle name="40% - Accent6 2" xfId="76"/>
    <cellStyle name="40% - Accent6 3" xfId="77"/>
    <cellStyle name="40% - Accent6 4" xfId="78"/>
    <cellStyle name="40% - アクセント 1 2" xfId="80"/>
    <cellStyle name="40% - アクセント 1 2 2" xfId="81"/>
    <cellStyle name="40% - アクセント 1 3" xfId="82"/>
    <cellStyle name="40% - アクセント 1 4" xfId="79"/>
    <cellStyle name="40% - アクセント 2 2" xfId="84"/>
    <cellStyle name="40% - アクセント 2 2 2" xfId="85"/>
    <cellStyle name="40% - アクセント 2 3" xfId="86"/>
    <cellStyle name="40% - アクセント 2 4" xfId="83"/>
    <cellStyle name="40% - アクセント 3 2" xfId="88"/>
    <cellStyle name="40% - アクセント 3 2 2" xfId="89"/>
    <cellStyle name="40% - アクセント 3 3" xfId="90"/>
    <cellStyle name="40% - アクセント 3 4" xfId="87"/>
    <cellStyle name="40% - アクセント 4 2" xfId="92"/>
    <cellStyle name="40% - アクセント 4 2 2" xfId="93"/>
    <cellStyle name="40% - アクセント 4 3" xfId="94"/>
    <cellStyle name="40% - アクセント 4 4" xfId="91"/>
    <cellStyle name="40% - アクセント 5 2" xfId="96"/>
    <cellStyle name="40% - アクセント 5 2 2" xfId="97"/>
    <cellStyle name="40% - アクセント 5 3" xfId="98"/>
    <cellStyle name="40% - アクセント 5 4" xfId="95"/>
    <cellStyle name="40% - アクセント 6 2" xfId="100"/>
    <cellStyle name="40% - アクセント 6 2 2" xfId="101"/>
    <cellStyle name="40% - アクセント 6 3" xfId="102"/>
    <cellStyle name="40% - アクセント 6 4" xfId="99"/>
    <cellStyle name="60% - Accent1" xfId="103"/>
    <cellStyle name="60% - Accent1 2" xfId="104"/>
    <cellStyle name="60% - Accent1 3" xfId="105"/>
    <cellStyle name="60% - Accent2" xfId="106"/>
    <cellStyle name="60% - Accent2 2" xfId="107"/>
    <cellStyle name="60% - Accent2 3" xfId="108"/>
    <cellStyle name="60% - Accent3" xfId="109"/>
    <cellStyle name="60% - Accent3 2" xfId="110"/>
    <cellStyle name="60% - Accent3 3" xfId="111"/>
    <cellStyle name="60% - Accent4" xfId="112"/>
    <cellStyle name="60% - Accent4 2" xfId="113"/>
    <cellStyle name="60% - Accent4 3" xfId="114"/>
    <cellStyle name="60% - Accent5" xfId="115"/>
    <cellStyle name="60% - Accent5 2" xfId="116"/>
    <cellStyle name="60% - Accent5 3" xfId="117"/>
    <cellStyle name="60% - Accent6" xfId="118"/>
    <cellStyle name="60% - Accent6 2" xfId="119"/>
    <cellStyle name="60% - Accent6 3" xfId="120"/>
    <cellStyle name="60% - アクセント 1 2" xfId="122"/>
    <cellStyle name="60% - アクセント 1 2 2" xfId="123"/>
    <cellStyle name="60% - アクセント 1 3" xfId="124"/>
    <cellStyle name="60% - アクセント 1 4" xfId="121"/>
    <cellStyle name="60% - アクセント 2 2" xfId="126"/>
    <cellStyle name="60% - アクセント 2 2 2" xfId="127"/>
    <cellStyle name="60% - アクセント 2 3" xfId="128"/>
    <cellStyle name="60% - アクセント 2 4" xfId="125"/>
    <cellStyle name="60% - アクセント 3 2" xfId="130"/>
    <cellStyle name="60% - アクセント 3 2 2" xfId="131"/>
    <cellStyle name="60% - アクセント 3 3" xfId="132"/>
    <cellStyle name="60% - アクセント 3 4" xfId="129"/>
    <cellStyle name="60% - アクセント 4 2" xfId="134"/>
    <cellStyle name="60% - アクセント 4 2 2" xfId="135"/>
    <cellStyle name="60% - アクセント 4 3" xfId="136"/>
    <cellStyle name="60% - アクセント 4 4" xfId="133"/>
    <cellStyle name="60% - アクセント 5 2" xfId="138"/>
    <cellStyle name="60% - アクセント 5 2 2" xfId="139"/>
    <cellStyle name="60% - アクセント 5 3" xfId="140"/>
    <cellStyle name="60% - アクセント 5 4" xfId="137"/>
    <cellStyle name="60% - アクセント 6 2" xfId="142"/>
    <cellStyle name="60% - アクセント 6 2 2" xfId="143"/>
    <cellStyle name="60% - アクセント 6 3" xfId="144"/>
    <cellStyle name="60% - アクセント 6 4" xfId="141"/>
    <cellStyle name="A¡§¡ⓒ¡E¡þ¡EO [0]_¡§￠Ri¡§u¡§¡þ¡§¡þI¡§u￠R¨I" xfId="145"/>
    <cellStyle name="A¡§¡ⓒ¡E¡þ¡EO_¡§￠Ri¡§u¡§¡þ¡§¡þI¡§u￠R¨I" xfId="146"/>
    <cellStyle name="A¨­￠￢￠O [0]_¡ÆA¡¤￠R￠￢i¨u¨uC¡I" xfId="147"/>
    <cellStyle name="A¨­￠￢￠O_¡ÆA¡¤￠R￠￢i¨u¨uC¡I" xfId="148"/>
    <cellStyle name="Accent1" xfId="149"/>
    <cellStyle name="Accent1 2" xfId="150"/>
    <cellStyle name="Accent1 3" xfId="151"/>
    <cellStyle name="Accent2" xfId="152"/>
    <cellStyle name="Accent2 2" xfId="153"/>
    <cellStyle name="Accent2 3" xfId="154"/>
    <cellStyle name="Accent3" xfId="155"/>
    <cellStyle name="Accent3 2" xfId="156"/>
    <cellStyle name="Accent3 3" xfId="157"/>
    <cellStyle name="Accent4" xfId="158"/>
    <cellStyle name="Accent4 2" xfId="159"/>
    <cellStyle name="Accent4 3" xfId="160"/>
    <cellStyle name="Accent5" xfId="161"/>
    <cellStyle name="Accent5 2" xfId="162"/>
    <cellStyle name="Accent5 3" xfId="163"/>
    <cellStyle name="Accent6" xfId="164"/>
    <cellStyle name="Accent6 2" xfId="165"/>
    <cellStyle name="Accent6 3" xfId="166"/>
    <cellStyle name="AeE­ [0]_´e¿i" xfId="167"/>
    <cellStyle name="ÅëÈ­ [0]_°ü¸®¿ø°¡" xfId="168"/>
    <cellStyle name="AeE­ [0]_AO°￡°ø≫cAøμμCoE²" xfId="169"/>
    <cellStyle name="AeE­_´e¿i" xfId="170"/>
    <cellStyle name="ÅëÈ­_°ü¸®¿ø°¡" xfId="171"/>
    <cellStyle name="AeE­_AO°￡°ø≫cAøμμCoE²" xfId="172"/>
    <cellStyle name="AeE¡ⓒ [0]_¡ÆA¡¤￠R￠￢i¨u¨uC¡I" xfId="173"/>
    <cellStyle name="AeE¡ⓒ_¡ÆA¡¤￠R￠￢i¨u¨uC¡I" xfId="174"/>
    <cellStyle name="AeE￠R¨I [0]_¡§￠Ri¡§u¡§¡þ¡§¡þI¡§u￠R¨I" xfId="175"/>
    <cellStyle name="AeE￠R¨I_¡§￠Ri¡§u¡§¡þ¡§¡þI¡§u￠R¨I" xfId="176"/>
    <cellStyle name="AÞ¸¶ [0]_´e¿i" xfId="177"/>
    <cellStyle name="ÄÞ¸¶ [0]_°ü¸®¿ø°¡" xfId="178"/>
    <cellStyle name="AÞ¸¶ [0]_AO°￡°ø≫cAøμμCoE²" xfId="179"/>
    <cellStyle name="AÞ¸¶_´e¿i" xfId="180"/>
    <cellStyle name="ÄÞ¸¶_°ü¸®¿ø°¡" xfId="181"/>
    <cellStyle name="AÞ¸¶_AO°￡°ø≫cAøμμCoE²" xfId="182"/>
    <cellStyle name="Bad" xfId="183"/>
    <cellStyle name="Bad 2" xfId="184"/>
    <cellStyle name="Bad 3" xfId="185"/>
    <cellStyle name="C¡IA¨ª_#1,2" xfId="186"/>
    <cellStyle name="C￠RIA¡§¨￡_#1,2" xfId="187"/>
    <cellStyle name="C￥AØ_#1,2" xfId="188"/>
    <cellStyle name="Ç¥ÁØ_°ü¸®¿ø°¡" xfId="189"/>
    <cellStyle name="Calc Currency (0)" xfId="190"/>
    <cellStyle name="Calc Currency (0) 2" xfId="191"/>
    <cellStyle name="Calc Currency (0) 3" xfId="192"/>
    <cellStyle name="Calc Currency (0) 4" xfId="193"/>
    <cellStyle name="Calc Currency (0)_Sheet1" xfId="194"/>
    <cellStyle name="Calculation" xfId="195"/>
    <cellStyle name="Calculation 2" xfId="196"/>
    <cellStyle name="Calculation 3" xfId="197"/>
    <cellStyle name="category" xfId="198"/>
    <cellStyle name="Check Cell" xfId="199"/>
    <cellStyle name="Check Cell 2" xfId="200"/>
    <cellStyle name="Check Cell 3" xfId="201"/>
    <cellStyle name="Comma [0]" xfId="202"/>
    <cellStyle name="comma zerodec" xfId="203"/>
    <cellStyle name="Comma_ SG&amp;A Bridge " xfId="204"/>
    <cellStyle name="Copied" xfId="205"/>
    <cellStyle name="Currency [0]" xfId="206"/>
    <cellStyle name="Currency [0] 2" xfId="207"/>
    <cellStyle name="Currency [0]_0603P" xfId="208"/>
    <cellStyle name="Currency_ SG&amp;A Bridge " xfId="209"/>
    <cellStyle name="Currency1" xfId="210"/>
    <cellStyle name="Dezimal [0]_laroux" xfId="211"/>
    <cellStyle name="Dezimal_laroux" xfId="212"/>
    <cellStyle name="Dollar (zero dec)" xfId="213"/>
    <cellStyle name="Entered" xfId="214"/>
    <cellStyle name="Euro" xfId="215"/>
    <cellStyle name="Explanatory Text" xfId="216"/>
    <cellStyle name="Explanatory Text 2" xfId="217"/>
    <cellStyle name="Explanatory Text 3" xfId="218"/>
    <cellStyle name="Followed Hyperlink 1" xfId="219"/>
    <cellStyle name="Followed Hyperlink 2" xfId="220"/>
    <cellStyle name="Good" xfId="221"/>
    <cellStyle name="Good 2" xfId="222"/>
    <cellStyle name="Good 3" xfId="223"/>
    <cellStyle name="Grey" xfId="224"/>
    <cellStyle name="HEADER" xfId="225"/>
    <cellStyle name="Header1" xfId="226"/>
    <cellStyle name="Header2" xfId="227"/>
    <cellStyle name="Header2 2" xfId="228"/>
    <cellStyle name="Header2 2 2" xfId="229"/>
    <cellStyle name="Heading 1" xfId="230"/>
    <cellStyle name="Heading 1 2" xfId="231"/>
    <cellStyle name="Heading 1 3" xfId="232"/>
    <cellStyle name="Heading 2" xfId="233"/>
    <cellStyle name="Heading 2 2" xfId="234"/>
    <cellStyle name="Heading 2 3" xfId="235"/>
    <cellStyle name="Heading 3" xfId="236"/>
    <cellStyle name="Heading 3 2" xfId="237"/>
    <cellStyle name="Heading 3 3" xfId="238"/>
    <cellStyle name="Heading 4" xfId="239"/>
    <cellStyle name="Heading 4 2" xfId="240"/>
    <cellStyle name="Heading 4 3" xfId="241"/>
    <cellStyle name="helv_ﾎﾞ_ｲﾀ_罫_網" xfId="242"/>
    <cellStyle name="Hyperlink 1" xfId="243"/>
    <cellStyle name="Input" xfId="244"/>
    <cellStyle name="Input [yellow]" xfId="245"/>
    <cellStyle name="Input [yellow] 2" xfId="246"/>
    <cellStyle name="Input [yellow] 2 2" xfId="247"/>
    <cellStyle name="Input 2" xfId="248"/>
    <cellStyle name="Input 3" xfId="249"/>
    <cellStyle name="Linked Cell" xfId="250"/>
    <cellStyle name="Linked Cell 2" xfId="251"/>
    <cellStyle name="Linked Cell 3" xfId="252"/>
    <cellStyle name="Milliers [0]_Arabian Spec" xfId="253"/>
    <cellStyle name="Milliers_Arabian Spec" xfId="254"/>
    <cellStyle name="Model" xfId="255"/>
    <cellStyle name="Mon?aire [0]_Arabian Spec" xfId="256"/>
    <cellStyle name="Mon?aire_Arabian Spec" xfId="257"/>
    <cellStyle name="ms明朝9" xfId="258"/>
    <cellStyle name="Neutral" xfId="259"/>
    <cellStyle name="Neutral 2" xfId="260"/>
    <cellStyle name="Neutral 3" xfId="261"/>
    <cellStyle name="Normal" xfId="262"/>
    <cellStyle name="Normal - Style1" xfId="263"/>
    <cellStyle name="Normal - Style1 2" xfId="264"/>
    <cellStyle name="Normal - Style1 3" xfId="265"/>
    <cellStyle name="Normal - Style1_요청서(일반)" xfId="266"/>
    <cellStyle name="Normal_ SG&amp;A Bridge " xfId="267"/>
    <cellStyle name="Normal1" xfId="268"/>
    <cellStyle name="Normal2" xfId="269"/>
    <cellStyle name="Normal3" xfId="270"/>
    <cellStyle name="Normal4" xfId="271"/>
    <cellStyle name="Note" xfId="272"/>
    <cellStyle name="Note 2" xfId="273"/>
    <cellStyle name="Note 3" xfId="274"/>
    <cellStyle name="Note 4" xfId="275"/>
    <cellStyle name="oft Excel]_x000d__x000a_Comment=open=/f を指定すると、ユーザー定義関数を関数貼り付けの一覧に登録することができます。_x000d__x000a_Maximized" xfId="276"/>
    <cellStyle name="Output" xfId="277"/>
    <cellStyle name="Output 2" xfId="278"/>
    <cellStyle name="Output 3" xfId="279"/>
    <cellStyle name="Percent [2]" xfId="280"/>
    <cellStyle name="RevList" xfId="281"/>
    <cellStyle name="SAPBEXaggData" xfId="282"/>
    <cellStyle name="SAPBEXaggDataEmph" xfId="283"/>
    <cellStyle name="SAPBEXaggItem" xfId="284"/>
    <cellStyle name="SAPBEXaggItemX" xfId="285"/>
    <cellStyle name="SAPBEXchaText" xfId="286"/>
    <cellStyle name="SAPBEXexcBad7" xfId="287"/>
    <cellStyle name="SAPBEXexcBad8" xfId="288"/>
    <cellStyle name="SAPBEXexcBad9" xfId="289"/>
    <cellStyle name="SAPBEXexcCritical4" xfId="290"/>
    <cellStyle name="SAPBEXexcCritical5" xfId="291"/>
    <cellStyle name="SAPBEXexcCritical6" xfId="292"/>
    <cellStyle name="SAPBEXexcGood1" xfId="293"/>
    <cellStyle name="SAPBEXexcGood2" xfId="294"/>
    <cellStyle name="SAPBEXexcGood3" xfId="295"/>
    <cellStyle name="SAPBEXfilterDrill" xfId="296"/>
    <cellStyle name="SAPBEXfilterItem" xfId="297"/>
    <cellStyle name="SAPBEXfilterText" xfId="298"/>
    <cellStyle name="SAPBEXformats" xfId="299"/>
    <cellStyle name="SAPBEXheaderItem" xfId="300"/>
    <cellStyle name="SAPBEXheaderText" xfId="301"/>
    <cellStyle name="SAPBEXHLevel0" xfId="302"/>
    <cellStyle name="SAPBEXHLevel0X" xfId="303"/>
    <cellStyle name="SAPBEXHLevel1" xfId="304"/>
    <cellStyle name="SAPBEXHLevel1X" xfId="305"/>
    <cellStyle name="SAPBEXHLevel2" xfId="306"/>
    <cellStyle name="SAPBEXHLevel2X" xfId="307"/>
    <cellStyle name="SAPBEXHLevel3" xfId="308"/>
    <cellStyle name="SAPBEXHLevel3X" xfId="309"/>
    <cellStyle name="SAPBEXresData" xfId="310"/>
    <cellStyle name="SAPBEXresDataEmph" xfId="311"/>
    <cellStyle name="SAPBEXresItem" xfId="312"/>
    <cellStyle name="SAPBEXresItemX" xfId="313"/>
    <cellStyle name="SAPBEXstdData" xfId="314"/>
    <cellStyle name="SAPBEXstdDataEmph" xfId="315"/>
    <cellStyle name="SAPBEXstdItem" xfId="316"/>
    <cellStyle name="SAPBEXstdItemX" xfId="317"/>
    <cellStyle name="SAPBEXtitle" xfId="318"/>
    <cellStyle name="SAPBEXundefined" xfId="319"/>
    <cellStyle name="Standard_laroux" xfId="320"/>
    <cellStyle name="subhead" xfId="321"/>
    <cellStyle name="Subtotal" xfId="322"/>
    <cellStyle name="t]_x000d__x000a_color schemes=_x000d__x000a__x000d__x000a_[color schemes]_x000d__x000a_新緑=E6FFFF,CAFFFF,FFFFFF,0,FFFFFF,0,628040,D1FFBF,FFFFFF,408000,FFFF80" xfId="323"/>
    <cellStyle name="t]_x000d__x000a_color schemes=標準の配色_x000d__x000a__x000d__x000a_[color schemes]_x000d__x000a_新緑=E6FFFF,CAFFFF,FFFFFF,0,FFFFFF,0,628040,D1FFBF,FFFFFF,408" xfId="324"/>
    <cellStyle name="Title" xfId="325"/>
    <cellStyle name="Title 2" xfId="326"/>
    <cellStyle name="Title 3" xfId="327"/>
    <cellStyle name="Total" xfId="328"/>
    <cellStyle name="Total 2" xfId="329"/>
    <cellStyle name="Total 3" xfId="330"/>
    <cellStyle name="Total 4" xfId="331"/>
    <cellStyle name="W?rung [0]_laroux" xfId="332"/>
    <cellStyle name="W?rung_laroux" xfId="333"/>
    <cellStyle name="Warning Text" xfId="334"/>
    <cellStyle name="Warning Text 2" xfId="335"/>
    <cellStyle name="Warning Text 3" xfId="336"/>
    <cellStyle name="アクセント 1 2" xfId="338"/>
    <cellStyle name="アクセント 1 2 2" xfId="339"/>
    <cellStyle name="アクセント 1 3" xfId="340"/>
    <cellStyle name="アクセント 1 4" xfId="337"/>
    <cellStyle name="アクセント 2 2" xfId="342"/>
    <cellStyle name="アクセント 2 2 2" xfId="343"/>
    <cellStyle name="アクセント 2 3" xfId="344"/>
    <cellStyle name="アクセント 2 4" xfId="341"/>
    <cellStyle name="アクセント 3 2" xfId="346"/>
    <cellStyle name="アクセント 3 2 2" xfId="347"/>
    <cellStyle name="アクセント 3 3" xfId="348"/>
    <cellStyle name="アクセント 3 4" xfId="345"/>
    <cellStyle name="アクセント 4 2" xfId="350"/>
    <cellStyle name="アクセント 4 2 2" xfId="351"/>
    <cellStyle name="アクセント 4 3" xfId="352"/>
    <cellStyle name="アクセント 4 4" xfId="349"/>
    <cellStyle name="アクセント 5 2" xfId="354"/>
    <cellStyle name="アクセント 5 2 2" xfId="355"/>
    <cellStyle name="アクセント 5 3" xfId="356"/>
    <cellStyle name="アクセント 5 4" xfId="353"/>
    <cellStyle name="アクセント 6 2" xfId="358"/>
    <cellStyle name="アクセント 6 2 2" xfId="359"/>
    <cellStyle name="アクセント 6 3" xfId="360"/>
    <cellStyle name="アクセント 6 4" xfId="357"/>
    <cellStyle name="スタイル 1" xfId="361"/>
    <cellStyle name="スタイル 1 2" xfId="362"/>
    <cellStyle name="スタイル 1 3" xfId="363"/>
    <cellStyle name="タイトル 2" xfId="365"/>
    <cellStyle name="タイトル 2 2" xfId="366"/>
    <cellStyle name="タイトル 3" xfId="367"/>
    <cellStyle name="タイトル 4" xfId="364"/>
    <cellStyle name="チェック セル 2" xfId="369"/>
    <cellStyle name="チェック セル 2 2" xfId="370"/>
    <cellStyle name="チェック セル 3" xfId="371"/>
    <cellStyle name="チェック セル 4" xfId="368"/>
    <cellStyle name="どちらでもない 2" xfId="373"/>
    <cellStyle name="どちらでもない 2 2" xfId="374"/>
    <cellStyle name="どちらでもない 3" xfId="375"/>
    <cellStyle name="どちらでもない 4" xfId="372"/>
    <cellStyle name="パーセント" xfId="3" builtinId="5"/>
    <cellStyle name="パーセント 2" xfId="377"/>
    <cellStyle name="パーセント 2 2" xfId="378"/>
    <cellStyle name="パーセント 3" xfId="379"/>
    <cellStyle name="パーセント 3 2" xfId="380"/>
    <cellStyle name="パーセント 4" xfId="376"/>
    <cellStyle name="ハイパーリンク 2" xfId="381"/>
    <cellStyle name="ハイパーリンク 3" xfId="382"/>
    <cellStyle name="ハイパーリンク 4" xfId="383"/>
    <cellStyle name="メモ 2" xfId="385"/>
    <cellStyle name="メモ 2 2" xfId="386"/>
    <cellStyle name="メモ 3" xfId="387"/>
    <cellStyle name="メモ 4" xfId="384"/>
    <cellStyle name="リンク セル 2" xfId="389"/>
    <cellStyle name="リンク セル 2 2" xfId="390"/>
    <cellStyle name="リンク セル 3" xfId="391"/>
    <cellStyle name="リンク セル 4" xfId="388"/>
    <cellStyle name="_x001d_・_x000c_'&gt;" xfId="392"/>
    <cellStyle name="_x001d_・_x000c_・" xfId="393"/>
    <cellStyle name="_x001d_・_x000c_・_x0007__x000d_・U_x0001_9_x0009_C/_x0007__x0001__x0001_" xfId="394"/>
    <cellStyle name="_x001d_・_x000c_・_x0007__x000d_・U_x0001__x0007_ｷ)_x0007__x0001__x0001_" xfId="395"/>
    <cellStyle name="_x001d_・_x000c_・_(2013年度)第4四半期連結計算書類ver2.01" xfId="396"/>
    <cellStyle name="_x001d_・_x000c_ｵ・ｨU_x0001_・ﾆ&amp;_x0007__x0001__x0001_" xfId="397"/>
    <cellStyle name="고정소숫점" xfId="398"/>
    <cellStyle name="고정소숫점 2" xfId="399"/>
    <cellStyle name="고정소숫점_Sheet1" xfId="400"/>
    <cellStyle name="고정출력1" xfId="401"/>
    <cellStyle name="고정출력2" xfId="402"/>
    <cellStyle name="굴림체" xfId="403"/>
    <cellStyle name="금액" xfId="404"/>
    <cellStyle name="금액 2" xfId="405"/>
    <cellStyle name="금액 2 2" xfId="406"/>
    <cellStyle name="悪い 2" xfId="408"/>
    <cellStyle name="悪い 2 2" xfId="409"/>
    <cellStyle name="悪い 3" xfId="410"/>
    <cellStyle name="悪い 4" xfId="407"/>
    <cellStyle name="날짜" xfId="411"/>
    <cellStyle name="計算 2" xfId="413"/>
    <cellStyle name="計算 2 2" xfId="414"/>
    <cellStyle name="計算 3" xfId="415"/>
    <cellStyle name="計算 4" xfId="412"/>
    <cellStyle name="警告文 2" xfId="417"/>
    <cellStyle name="警告文 2 2" xfId="418"/>
    <cellStyle name="警告文 3" xfId="419"/>
    <cellStyle name="警告文 4" xfId="416"/>
    <cellStyle name="桁区切り" xfId="1" builtinId="6"/>
    <cellStyle name="桁区切り [0.00] 2" xfId="421"/>
    <cellStyle name="桁区切り 10" xfId="420"/>
    <cellStyle name="桁区切り 2" xfId="422"/>
    <cellStyle name="桁区切り 2 2" xfId="423"/>
    <cellStyle name="桁区切り 2 3" xfId="424"/>
    <cellStyle name="桁区切り 2 3 2" xfId="425"/>
    <cellStyle name="桁区切り 2 4" xfId="426"/>
    <cellStyle name="桁区切り 3" xfId="427"/>
    <cellStyle name="桁区切り 3 2" xfId="428"/>
    <cellStyle name="桁区切り 3 3" xfId="802"/>
    <cellStyle name="桁区切り 4" xfId="429"/>
    <cellStyle name="桁区切り 4 2" xfId="430"/>
    <cellStyle name="桁区切り 4 3" xfId="431"/>
    <cellStyle name="桁区切り 5" xfId="432"/>
    <cellStyle name="桁区切り 6" xfId="433"/>
    <cellStyle name="桁区切り 7" xfId="434"/>
    <cellStyle name="桁区切り 8" xfId="435"/>
    <cellStyle name="桁区切り 9" xfId="436"/>
    <cellStyle name="달러" xfId="437"/>
    <cellStyle name="見出し 1 2" xfId="439"/>
    <cellStyle name="見出し 1 2 2" xfId="440"/>
    <cellStyle name="見出し 1 3" xfId="441"/>
    <cellStyle name="見出し 1 4" xfId="438"/>
    <cellStyle name="見出し 2 2" xfId="443"/>
    <cellStyle name="見出し 2 2 2" xfId="444"/>
    <cellStyle name="見出し 2 3" xfId="445"/>
    <cellStyle name="見出し 2 4" xfId="442"/>
    <cellStyle name="見出し 3 2" xfId="447"/>
    <cellStyle name="見出し 3 2 2" xfId="448"/>
    <cellStyle name="見出し 3 3" xfId="449"/>
    <cellStyle name="見出し 3 4" xfId="446"/>
    <cellStyle name="見出し 4 2" xfId="451"/>
    <cellStyle name="見出し 4 2 2" xfId="452"/>
    <cellStyle name="見出し 4 3" xfId="453"/>
    <cellStyle name="見出し 4 4" xfId="450"/>
    <cellStyle name="뒤에 오는 하이퍼링크_03.04월" xfId="454"/>
    <cellStyle name="集計 2" xfId="456"/>
    <cellStyle name="集計 2 2" xfId="457"/>
    <cellStyle name="集計 3" xfId="458"/>
    <cellStyle name="集計 4" xfId="455"/>
    <cellStyle name="出力 2" xfId="460"/>
    <cellStyle name="出力 2 2" xfId="461"/>
    <cellStyle name="出力 3" xfId="462"/>
    <cellStyle name="出力 4" xfId="459"/>
    <cellStyle name="똿뗦먛귟 [0.00]_PRODUCT DETAIL Q1" xfId="463"/>
    <cellStyle name="똿뗦먛귟_laroux" xfId="464"/>
    <cellStyle name="説明文 2" xfId="466"/>
    <cellStyle name="説明文 2 2" xfId="467"/>
    <cellStyle name="説明文 3" xfId="468"/>
    <cellStyle name="説明文 4" xfId="465"/>
    <cellStyle name="入力 2" xfId="470"/>
    <cellStyle name="入力 2 2" xfId="471"/>
    <cellStyle name="入力 3" xfId="472"/>
    <cellStyle name="入力 4" xfId="469"/>
    <cellStyle name="標準" xfId="0" builtinId="0"/>
    <cellStyle name="標準 10" xfId="473"/>
    <cellStyle name="標準 11" xfId="474"/>
    <cellStyle name="標準 12" xfId="475"/>
    <cellStyle name="標準 2" xfId="2"/>
    <cellStyle name="標準 2 2" xfId="476"/>
    <cellStyle name="標準 2 2 2" xfId="477"/>
    <cellStyle name="標準 2 3" xfId="478"/>
    <cellStyle name="標準 2 3 2" xfId="479"/>
    <cellStyle name="標準 2 4" xfId="480"/>
    <cellStyle name="標準 2 5" xfId="481"/>
    <cellStyle name="標準 2 6" xfId="482"/>
    <cellStyle name="標準 3" xfId="483"/>
    <cellStyle name="標準 3 2" xfId="484"/>
    <cellStyle name="標準 3 3" xfId="485"/>
    <cellStyle name="標準 3 4" xfId="486"/>
    <cellStyle name="標準 3_CLB_課題管理表＆PKG管理表_140805_v2_wada1445" xfId="487"/>
    <cellStyle name="標準 4" xfId="488"/>
    <cellStyle name="標準 4 2" xfId="489"/>
    <cellStyle name="標準 4 2 2" xfId="490"/>
    <cellStyle name="標準 4 3" xfId="491"/>
    <cellStyle name="標準 5" xfId="492"/>
    <cellStyle name="標準 5 2" xfId="493"/>
    <cellStyle name="標準 5 3" xfId="494"/>
    <cellStyle name="標準 6" xfId="495"/>
    <cellStyle name="標準 6 2" xfId="496"/>
    <cellStyle name="標準 7" xfId="497"/>
    <cellStyle name="標準 8" xfId="498"/>
    <cellStyle name="標準 8 2" xfId="499"/>
    <cellStyle name="標準 9" xfId="500"/>
    <cellStyle name="메모 2" xfId="501"/>
    <cellStyle name="메모 2 2" xfId="502"/>
    <cellStyle name="메모 2 2 2" xfId="503"/>
    <cellStyle name="메모 2 2 2 2" xfId="504"/>
    <cellStyle name="메모 2 2 3" xfId="505"/>
    <cellStyle name="메모 2 2 3 2" xfId="506"/>
    <cellStyle name="메모 2 2 4" xfId="507"/>
    <cellStyle name="메모 2 3" xfId="508"/>
    <cellStyle name="메모 2 3 2" xfId="509"/>
    <cellStyle name="메모 2 4" xfId="510"/>
    <cellStyle name="메모 2 4 2" xfId="511"/>
    <cellStyle name="메모 2 5" xfId="512"/>
    <cellStyle name="메모 3" xfId="513"/>
    <cellStyle name="메모 3 2" xfId="514"/>
    <cellStyle name="메모 3 2 2" xfId="515"/>
    <cellStyle name="메모 3 2 2 2" xfId="516"/>
    <cellStyle name="메모 3 2 3" xfId="517"/>
    <cellStyle name="메모 3 2 3 2" xfId="518"/>
    <cellStyle name="메모 3 2 4" xfId="519"/>
    <cellStyle name="메모 3 3" xfId="520"/>
    <cellStyle name="메모 3 3 2" xfId="521"/>
    <cellStyle name="메모 3 4" xfId="522"/>
    <cellStyle name="메모 3 4 2" xfId="523"/>
    <cellStyle name="메모 3 5" xfId="524"/>
    <cellStyle name="未定義" xfId="525"/>
    <cellStyle name="良い 2" xfId="527"/>
    <cellStyle name="良い 2 2" xfId="528"/>
    <cellStyle name="良い 3" xfId="529"/>
    <cellStyle name="良い 4" xfId="526"/>
    <cellStyle name="믅됞 [0.00]_볷?붎 " xfId="530"/>
    <cellStyle name="믅됞_볷?붎 " xfId="531"/>
    <cellStyle name="백분율 2" xfId="532"/>
    <cellStyle name="백분율 2 2" xfId="533"/>
    <cellStyle name="백분율 3" xfId="534"/>
    <cellStyle name="백분율 4" xfId="535"/>
    <cellStyle name="백분율 5" xfId="536"/>
    <cellStyle name="백분율 6" xfId="537"/>
    <cellStyle name="백분율 7" xfId="538"/>
    <cellStyle name="백분율 8" xfId="539"/>
    <cellStyle name="뷭?_莫퐬? " xfId="540"/>
    <cellStyle name="숫자(R)" xfId="541"/>
    <cellStyle name="숫자(R) 2" xfId="542"/>
    <cellStyle name="숫자(R)_Sheet1" xfId="543"/>
    <cellStyle name="쉼표 [0] 10" xfId="544"/>
    <cellStyle name="쉼표 [0] 10 2" xfId="545"/>
    <cellStyle name="쉼표 [0] 10 3" xfId="546"/>
    <cellStyle name="쉼표 [0] 11" xfId="547"/>
    <cellStyle name="쉼표 [0] 12" xfId="548"/>
    <cellStyle name="쉼표 [0] 13" xfId="549"/>
    <cellStyle name="쉼표 [0] 14" xfId="550"/>
    <cellStyle name="쉼표 [0] 14 2" xfId="551"/>
    <cellStyle name="쉼표 [0] 14 3" xfId="552"/>
    <cellStyle name="쉼표 [0] 15" xfId="553"/>
    <cellStyle name="쉼표 [0] 16" xfId="554"/>
    <cellStyle name="쉼표 [0] 17" xfId="555"/>
    <cellStyle name="쉼표 [0] 18" xfId="556"/>
    <cellStyle name="쉼표 [0] 19" xfId="557"/>
    <cellStyle name="쉼표 [0] 2" xfId="558"/>
    <cellStyle name="쉼표 [0] 2 2" xfId="559"/>
    <cellStyle name="쉼표 [0] 2 2 2" xfId="560"/>
    <cellStyle name="쉼표 [0] 2 2 2 2" xfId="561"/>
    <cellStyle name="쉼표 [0] 2 2 2 2 2" xfId="562"/>
    <cellStyle name="쉼표 [0] 2 2 2 3" xfId="563"/>
    <cellStyle name="쉼표 [0] 2 2 3" xfId="564"/>
    <cellStyle name="쉼표 [0] 2 2 3 2" xfId="565"/>
    <cellStyle name="쉼표 [0] 2 2 4" xfId="566"/>
    <cellStyle name="쉼표 [0] 2 3" xfId="567"/>
    <cellStyle name="쉼표 [0] 2 4" xfId="568"/>
    <cellStyle name="쉼표 [0] 2 5" xfId="569"/>
    <cellStyle name="쉼표 [0] 20" xfId="570"/>
    <cellStyle name="쉼표 [0] 21" xfId="571"/>
    <cellStyle name="쉼표 [0] 22" xfId="572"/>
    <cellStyle name="쉼표 [0] 23" xfId="573"/>
    <cellStyle name="쉼표 [0] 24" xfId="574"/>
    <cellStyle name="쉼표 [0] 25" xfId="575"/>
    <cellStyle name="쉼표 [0] 26" xfId="576"/>
    <cellStyle name="쉼표 [0] 27" xfId="577"/>
    <cellStyle name="쉼표 [0] 28" xfId="578"/>
    <cellStyle name="쉼표 [0] 29" xfId="579"/>
    <cellStyle name="쉼표 [0] 3" xfId="580"/>
    <cellStyle name="쉼표 [0] 3 2" xfId="581"/>
    <cellStyle name="쉼표 [0] 3 3" xfId="582"/>
    <cellStyle name="쉼표 [0] 3 4" xfId="583"/>
    <cellStyle name="쉼표 [0] 4" xfId="584"/>
    <cellStyle name="쉼표 [0] 4 2" xfId="585"/>
    <cellStyle name="쉼표 [0] 4 3" xfId="586"/>
    <cellStyle name="쉼표 [0] 5" xfId="587"/>
    <cellStyle name="쉼표 [0] 5 2" xfId="588"/>
    <cellStyle name="쉼표 [0] 5 3" xfId="589"/>
    <cellStyle name="쉼표 [0] 6" xfId="590"/>
    <cellStyle name="쉼표 [0] 6 2" xfId="591"/>
    <cellStyle name="쉼표 [0] 6 3" xfId="592"/>
    <cellStyle name="쉼표 [0] 7" xfId="593"/>
    <cellStyle name="쉼표 [0] 7 2" xfId="594"/>
    <cellStyle name="쉼표 [0] 7 3" xfId="595"/>
    <cellStyle name="쉼표 [0] 8" xfId="596"/>
    <cellStyle name="쉼표 [0] 8 2" xfId="597"/>
    <cellStyle name="쉼표 [0] 8 3" xfId="598"/>
    <cellStyle name="쉼표 [0] 9" xfId="599"/>
    <cellStyle name="쉼표 [0] 9 2" xfId="600"/>
    <cellStyle name="자리수" xfId="601"/>
    <cellStyle name="자리수0" xfId="602"/>
    <cellStyle name="자리수0 2" xfId="603"/>
    <cellStyle name="자리수0_Sheet1" xfId="604"/>
    <cellStyle name="지정되지 않음" xfId="605"/>
    <cellStyle name="콤마 [0]_  종  합  " xfId="606"/>
    <cellStyle name="콤마 [2" xfId="607"/>
    <cellStyle name="콤마 [2 2" xfId="608"/>
    <cellStyle name="콤마 [2_Sheet1" xfId="609"/>
    <cellStyle name="콤마_  종  합  " xfId="610"/>
    <cellStyle name="통화 [0] 2" xfId="611"/>
    <cellStyle name="퍼센트" xfId="612"/>
    <cellStyle name="퍼센트 2" xfId="613"/>
    <cellStyle name="퍼센트_Sheet1" xfId="614"/>
    <cellStyle name="표준 10" xfId="615"/>
    <cellStyle name="표준 10 2" xfId="616"/>
    <cellStyle name="표준 10 3" xfId="617"/>
    <cellStyle name="표준 10 4" xfId="618"/>
    <cellStyle name="표준 11" xfId="619"/>
    <cellStyle name="표준 11 2" xfId="620"/>
    <cellStyle name="표준 11 3" xfId="621"/>
    <cellStyle name="표준 11 4" xfId="622"/>
    <cellStyle name="표준 12" xfId="623"/>
    <cellStyle name="표준 12 2" xfId="624"/>
    <cellStyle name="표준 12 3" xfId="625"/>
    <cellStyle name="표준 12 4" xfId="626"/>
    <cellStyle name="표준 13" xfId="627"/>
    <cellStyle name="표준 13 2" xfId="628"/>
    <cellStyle name="표준 13 3" xfId="629"/>
    <cellStyle name="표준 13 4" xfId="630"/>
    <cellStyle name="표준 14" xfId="631"/>
    <cellStyle name="표준 14 2" xfId="632"/>
    <cellStyle name="표준 14 3" xfId="633"/>
    <cellStyle name="표준 14 4" xfId="634"/>
    <cellStyle name="표준 15" xfId="635"/>
    <cellStyle name="표준 15 2" xfId="636"/>
    <cellStyle name="표준 15 3" xfId="637"/>
    <cellStyle name="표준 15 4" xfId="638"/>
    <cellStyle name="표준 16" xfId="639"/>
    <cellStyle name="표준 16 2" xfId="640"/>
    <cellStyle name="표준 16 3" xfId="641"/>
    <cellStyle name="표준 16 4" xfId="642"/>
    <cellStyle name="표준 17" xfId="643"/>
    <cellStyle name="표준 17 2" xfId="644"/>
    <cellStyle name="표준 17 3" xfId="645"/>
    <cellStyle name="표준 17 4" xfId="646"/>
    <cellStyle name="표준 18" xfId="647"/>
    <cellStyle name="표준 18 2" xfId="648"/>
    <cellStyle name="표준 18 3" xfId="649"/>
    <cellStyle name="표준 18 4" xfId="650"/>
    <cellStyle name="표준 19" xfId="651"/>
    <cellStyle name="표준 19 2" xfId="652"/>
    <cellStyle name="표준 19 3" xfId="653"/>
    <cellStyle name="표준 19 4" xfId="654"/>
    <cellStyle name="표준 2" xfId="655"/>
    <cellStyle name="표준 2 2" xfId="656"/>
    <cellStyle name="표준 2 2 2" xfId="657"/>
    <cellStyle name="표준 2 3" xfId="658"/>
    <cellStyle name="표준 2 3 2" xfId="659"/>
    <cellStyle name="표준 2 3 2 2" xfId="660"/>
    <cellStyle name="표준 2 3 2 2 2" xfId="661"/>
    <cellStyle name="표준 2 3 2 3" xfId="662"/>
    <cellStyle name="표준 2 3 3" xfId="663"/>
    <cellStyle name="표준 2 3 3 2" xfId="664"/>
    <cellStyle name="표준 2 3 4" xfId="665"/>
    <cellStyle name="표준 2 4" xfId="666"/>
    <cellStyle name="표준 2 5" xfId="667"/>
    <cellStyle name="표준 2 6" xfId="668"/>
    <cellStyle name="표준 2_8" xfId="669"/>
    <cellStyle name="표준 20" xfId="670"/>
    <cellStyle name="표준 20 2" xfId="671"/>
    <cellStyle name="표준 20 3" xfId="672"/>
    <cellStyle name="표준 20 4" xfId="673"/>
    <cellStyle name="표준 21" xfId="674"/>
    <cellStyle name="표준 21 2" xfId="675"/>
    <cellStyle name="표준 21 3" xfId="676"/>
    <cellStyle name="표준 21 4" xfId="677"/>
    <cellStyle name="표준 22" xfId="678"/>
    <cellStyle name="표준 22 2" xfId="679"/>
    <cellStyle name="표준 22 3" xfId="680"/>
    <cellStyle name="표준 22 4" xfId="681"/>
    <cellStyle name="표준 23" xfId="682"/>
    <cellStyle name="표준 23 2" xfId="683"/>
    <cellStyle name="표준 23 3" xfId="684"/>
    <cellStyle name="표준 23 4" xfId="685"/>
    <cellStyle name="표준 24" xfId="686"/>
    <cellStyle name="표준 24 2" xfId="687"/>
    <cellStyle name="표준 24 3" xfId="688"/>
    <cellStyle name="표준 24 4" xfId="689"/>
    <cellStyle name="표준 25" xfId="690"/>
    <cellStyle name="표준 25 2" xfId="691"/>
    <cellStyle name="표준 25 3" xfId="692"/>
    <cellStyle name="표준 25 4" xfId="693"/>
    <cellStyle name="표준 26" xfId="694"/>
    <cellStyle name="표준 26 2" xfId="695"/>
    <cellStyle name="표준 26 3" xfId="696"/>
    <cellStyle name="표준 26 4" xfId="697"/>
    <cellStyle name="표준 27" xfId="698"/>
    <cellStyle name="표준 27 2" xfId="699"/>
    <cellStyle name="표준 27 3" xfId="700"/>
    <cellStyle name="표준 28" xfId="701"/>
    <cellStyle name="표준 28 2" xfId="702"/>
    <cellStyle name="표준 28 3" xfId="703"/>
    <cellStyle name="표준 29" xfId="704"/>
    <cellStyle name="표준 29 2" xfId="705"/>
    <cellStyle name="표준 29 3" xfId="706"/>
    <cellStyle name="표준 3" xfId="707"/>
    <cellStyle name="표준 3 2" xfId="708"/>
    <cellStyle name="표준 3 2 2" xfId="709"/>
    <cellStyle name="표준 3 2 2 2" xfId="710"/>
    <cellStyle name="표준 3 2 2 2 2" xfId="711"/>
    <cellStyle name="표준 3 2 2 3" xfId="712"/>
    <cellStyle name="표준 3 2 3" xfId="713"/>
    <cellStyle name="표준 3 2 3 2" xfId="714"/>
    <cellStyle name="표준 3 2 4" xfId="715"/>
    <cellStyle name="표준 3 3" xfId="716"/>
    <cellStyle name="표준 3 4" xfId="717"/>
    <cellStyle name="표준 3 5" xfId="718"/>
    <cellStyle name="표준 3 6" xfId="719"/>
    <cellStyle name="표준 30" xfId="720"/>
    <cellStyle name="표준 30 2" xfId="721"/>
    <cellStyle name="표준 30 3" xfId="722"/>
    <cellStyle name="표준 31" xfId="723"/>
    <cellStyle name="표준 31 2" xfId="724"/>
    <cellStyle name="표준 31 3" xfId="725"/>
    <cellStyle name="표준 32" xfId="726"/>
    <cellStyle name="표준 33" xfId="727"/>
    <cellStyle name="표준 34" xfId="728"/>
    <cellStyle name="표준 35" xfId="729"/>
    <cellStyle name="표준 36" xfId="730"/>
    <cellStyle name="표준 37" xfId="731"/>
    <cellStyle name="표준 38" xfId="732"/>
    <cellStyle name="표준 39" xfId="733"/>
    <cellStyle name="표준 4" xfId="734"/>
    <cellStyle name="표준 4 2" xfId="735"/>
    <cellStyle name="표준 4 3" xfId="736"/>
    <cellStyle name="표준 4 4" xfId="737"/>
    <cellStyle name="표준 4 5" xfId="738"/>
    <cellStyle name="표준 4_8" xfId="739"/>
    <cellStyle name="표준 40" xfId="740"/>
    <cellStyle name="표준 41" xfId="741"/>
    <cellStyle name="표준 42" xfId="742"/>
    <cellStyle name="표준 43" xfId="743"/>
    <cellStyle name="표준 44" xfId="744"/>
    <cellStyle name="표준 45" xfId="745"/>
    <cellStyle name="표준 46" xfId="746"/>
    <cellStyle name="표준 47" xfId="747"/>
    <cellStyle name="표준 48" xfId="748"/>
    <cellStyle name="표준 49" xfId="749"/>
    <cellStyle name="표준 5" xfId="750"/>
    <cellStyle name="표준 5 2" xfId="751"/>
    <cellStyle name="표준 5 3" xfId="752"/>
    <cellStyle name="표준 5 4" xfId="753"/>
    <cellStyle name="표준 50" xfId="754"/>
    <cellStyle name="표준 51" xfId="755"/>
    <cellStyle name="표준 52" xfId="756"/>
    <cellStyle name="표준 53" xfId="757"/>
    <cellStyle name="표준 54" xfId="758"/>
    <cellStyle name="표준 55" xfId="759"/>
    <cellStyle name="표준 56" xfId="760"/>
    <cellStyle name="표준 57" xfId="761"/>
    <cellStyle name="표준 58" xfId="762"/>
    <cellStyle name="표준 59" xfId="763"/>
    <cellStyle name="표준 6" xfId="764"/>
    <cellStyle name="표준 6 2" xfId="765"/>
    <cellStyle name="표준 6 3" xfId="766"/>
    <cellStyle name="표준 6 4" xfId="767"/>
    <cellStyle name="표준 60" xfId="768"/>
    <cellStyle name="표준 61" xfId="769"/>
    <cellStyle name="표준 62" xfId="770"/>
    <cellStyle name="표준 63" xfId="771"/>
    <cellStyle name="표준 64" xfId="772"/>
    <cellStyle name="표준 65" xfId="773"/>
    <cellStyle name="표준 66" xfId="774"/>
    <cellStyle name="표준 67" xfId="775"/>
    <cellStyle name="표준 68" xfId="776"/>
    <cellStyle name="표준 69" xfId="777"/>
    <cellStyle name="표준 7" xfId="778"/>
    <cellStyle name="표준 7 2" xfId="779"/>
    <cellStyle name="표준 7 3" xfId="780"/>
    <cellStyle name="표준 7 4" xfId="781"/>
    <cellStyle name="표준 70" xfId="782"/>
    <cellStyle name="표준 71" xfId="783"/>
    <cellStyle name="표준 72" xfId="784"/>
    <cellStyle name="표준 73" xfId="785"/>
    <cellStyle name="표준 8" xfId="786"/>
    <cellStyle name="표준 8 2" xfId="787"/>
    <cellStyle name="표준 8 3" xfId="788"/>
    <cellStyle name="표준 8 4" xfId="789"/>
    <cellStyle name="표준 9" xfId="790"/>
    <cellStyle name="표준 9 2" xfId="791"/>
    <cellStyle name="표준 9 3" xfId="792"/>
    <cellStyle name="표준 9 4" xfId="793"/>
    <cellStyle name="표준_Monthly Report(01-10)" xfId="794"/>
    <cellStyle name="합산" xfId="795"/>
    <cellStyle name="화폐기호" xfId="796"/>
    <cellStyle name="화폐기호 2" xfId="797"/>
    <cellStyle name="화폐기호_Sheet1" xfId="798"/>
    <cellStyle name="화폐기호0" xfId="799"/>
    <cellStyle name="화폐기호0 2" xfId="800"/>
    <cellStyle name="화폐기호0_Sheet1" xfId="801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0013;&#38291;&#30003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xpc603\&#36001;&#21209;&#20225;&#30011;&#20849;&#26377;\10_&#36899;&#32080;&#20250;&#35336;\2010&#31532;2&#22235;&#21322;&#26399;\15_&#21942;&#26989;&#22806;&#12392;&#29305;&#21029;&#25613;&#30410;\201006&#12288;&#9314;%20&#21942;&#26989;&#22806;&#25613;&#30410;Ver.2.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1649;&#29702;&#37096;&#26360;&#24235;\D\&#38928;&#37329;&#25152;&#24471;&#3124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vis\0408&#36899;&#32080;\00%20PG\WINDOWS\&#65411;&#65438;&#65405;&#65400;&#65412;&#65391;&#65420;&#65439;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001;&#21209;&#32076;&#29702;&#65297;\MY%20DOCUMENTS\mail\01&#36899;&#32080;\&#24215;&#65328;&#65324;&#65288;&#65305;&#65302;&#24180;&#24230;&#19979;&#2639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住民税 (3)"/>
      <sheetName val="送付用"/>
      <sheetName val="中間申告"/>
      <sheetName val="預利96"/>
      <sheetName val="原紙"/>
    </sheetNames>
    <sheetDataSet>
      <sheetData sheetId="0" refreshError="1">
        <row r="125">
          <cell r="AS125">
            <v>0.05</v>
          </cell>
        </row>
        <row r="126">
          <cell r="AS126">
            <v>0.05</v>
          </cell>
        </row>
        <row r="127">
          <cell r="AS127">
            <v>0.05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③営業外費用-提出用"/>
      <sheetName val="営業外費用"/>
      <sheetName val="③営業外収益-提出用"/>
      <sheetName val="営業外収益"/>
      <sheetName val="Sheet1 (2)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K3">
            <v>0</v>
          </cell>
          <cell r="N3">
            <v>0</v>
          </cell>
          <cell r="O3">
            <v>0</v>
          </cell>
          <cell r="P3">
            <v>3774157184</v>
          </cell>
        </row>
        <row r="4">
          <cell r="N4">
            <v>0</v>
          </cell>
          <cell r="O4">
            <v>0</v>
          </cell>
          <cell r="P4">
            <v>177046207</v>
          </cell>
        </row>
        <row r="5">
          <cell r="N5">
            <v>0</v>
          </cell>
          <cell r="O5">
            <v>0</v>
          </cell>
          <cell r="P5">
            <v>59049449</v>
          </cell>
        </row>
        <row r="6">
          <cell r="N6">
            <v>0</v>
          </cell>
          <cell r="O6">
            <v>0</v>
          </cell>
          <cell r="P6">
            <v>0</v>
          </cell>
        </row>
        <row r="7">
          <cell r="N7">
            <v>0</v>
          </cell>
          <cell r="O7">
            <v>0</v>
          </cell>
          <cell r="P7">
            <v>9773805</v>
          </cell>
        </row>
        <row r="8">
          <cell r="N8">
            <v>0</v>
          </cell>
          <cell r="O8">
            <v>0</v>
          </cell>
          <cell r="P8">
            <v>732291904</v>
          </cell>
        </row>
        <row r="9">
          <cell r="N9">
            <v>0</v>
          </cell>
          <cell r="O9">
            <v>0</v>
          </cell>
          <cell r="P9">
            <v>22392441</v>
          </cell>
        </row>
        <row r="10">
          <cell r="N10">
            <v>0</v>
          </cell>
          <cell r="O10">
            <v>0</v>
          </cell>
          <cell r="P10">
            <v>88569782</v>
          </cell>
        </row>
        <row r="11">
          <cell r="N11">
            <v>0</v>
          </cell>
          <cell r="O11">
            <v>0</v>
          </cell>
          <cell r="P11">
            <v>482541802</v>
          </cell>
        </row>
        <row r="12">
          <cell r="N12">
            <v>0</v>
          </cell>
          <cell r="O12">
            <v>0</v>
          </cell>
          <cell r="P12">
            <v>151285925</v>
          </cell>
        </row>
        <row r="13">
          <cell r="N13">
            <v>0</v>
          </cell>
          <cell r="O13">
            <v>0</v>
          </cell>
          <cell r="P13">
            <v>78437136</v>
          </cell>
        </row>
        <row r="14">
          <cell r="N14">
            <v>0</v>
          </cell>
          <cell r="O14">
            <v>0</v>
          </cell>
          <cell r="P14">
            <v>30273321</v>
          </cell>
        </row>
        <row r="15">
          <cell r="N15">
            <v>0</v>
          </cell>
          <cell r="O15">
            <v>0</v>
          </cell>
          <cell r="P15">
            <v>214618780</v>
          </cell>
        </row>
        <row r="16">
          <cell r="N16">
            <v>0</v>
          </cell>
          <cell r="O16">
            <v>0</v>
          </cell>
          <cell r="P16">
            <v>554126212</v>
          </cell>
        </row>
        <row r="17">
          <cell r="N17">
            <v>0</v>
          </cell>
          <cell r="O17">
            <v>0</v>
          </cell>
          <cell r="P17">
            <v>42541758</v>
          </cell>
        </row>
        <row r="18">
          <cell r="N18">
            <v>0</v>
          </cell>
          <cell r="O18">
            <v>0</v>
          </cell>
          <cell r="P18">
            <v>243972869</v>
          </cell>
        </row>
        <row r="19">
          <cell r="N19">
            <v>0</v>
          </cell>
          <cell r="O19">
            <v>0</v>
          </cell>
          <cell r="P19">
            <v>91808258</v>
          </cell>
        </row>
        <row r="20">
          <cell r="N20">
            <v>0</v>
          </cell>
          <cell r="O20">
            <v>0</v>
          </cell>
          <cell r="P20">
            <v>74081465</v>
          </cell>
        </row>
        <row r="21">
          <cell r="N21">
            <v>0</v>
          </cell>
          <cell r="O21">
            <v>0</v>
          </cell>
          <cell r="P21">
            <v>0</v>
          </cell>
        </row>
        <row r="22">
          <cell r="N22">
            <v>0</v>
          </cell>
          <cell r="O22">
            <v>0</v>
          </cell>
          <cell r="P22">
            <v>310105898</v>
          </cell>
        </row>
        <row r="23">
          <cell r="N23">
            <v>0</v>
          </cell>
          <cell r="O23">
            <v>0</v>
          </cell>
          <cell r="P23">
            <v>0</v>
          </cell>
        </row>
        <row r="24">
          <cell r="N24">
            <v>0</v>
          </cell>
          <cell r="O24">
            <v>0</v>
          </cell>
          <cell r="P24">
            <v>19478372</v>
          </cell>
        </row>
        <row r="25">
          <cell r="N25">
            <v>0</v>
          </cell>
          <cell r="O25">
            <v>0</v>
          </cell>
          <cell r="P25">
            <v>0</v>
          </cell>
        </row>
        <row r="26">
          <cell r="N26">
            <v>0</v>
          </cell>
          <cell r="O26">
            <v>0</v>
          </cell>
          <cell r="P26">
            <v>0</v>
          </cell>
        </row>
        <row r="27"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128776</v>
          </cell>
        </row>
        <row r="30">
          <cell r="N30">
            <v>0</v>
          </cell>
          <cell r="O30">
            <v>0</v>
          </cell>
          <cell r="P30">
            <v>156120</v>
          </cell>
        </row>
        <row r="31">
          <cell r="N31">
            <v>0</v>
          </cell>
          <cell r="O31">
            <v>0</v>
          </cell>
          <cell r="P31">
            <v>0</v>
          </cell>
        </row>
        <row r="32">
          <cell r="N32">
            <v>0</v>
          </cell>
          <cell r="O32">
            <v>0</v>
          </cell>
          <cell r="P32">
            <v>0</v>
          </cell>
        </row>
        <row r="33">
          <cell r="N33">
            <v>0</v>
          </cell>
          <cell r="O33">
            <v>0</v>
          </cell>
          <cell r="P33">
            <v>339137</v>
          </cell>
        </row>
        <row r="34">
          <cell r="N34">
            <v>0</v>
          </cell>
          <cell r="O34">
            <v>0</v>
          </cell>
          <cell r="P34">
            <v>0</v>
          </cell>
        </row>
        <row r="35">
          <cell r="N35">
            <v>0</v>
          </cell>
          <cell r="O35">
            <v>0</v>
          </cell>
          <cell r="P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</row>
        <row r="37">
          <cell r="N37">
            <v>0</v>
          </cell>
          <cell r="O37">
            <v>0</v>
          </cell>
          <cell r="P37">
            <v>226190</v>
          </cell>
        </row>
        <row r="38">
          <cell r="N38">
            <v>0</v>
          </cell>
          <cell r="O38">
            <v>0</v>
          </cell>
          <cell r="P38">
            <v>0</v>
          </cell>
        </row>
        <row r="39">
          <cell r="N39">
            <v>0</v>
          </cell>
          <cell r="O39">
            <v>0</v>
          </cell>
          <cell r="P39">
            <v>117200</v>
          </cell>
        </row>
        <row r="40">
          <cell r="N40">
            <v>0</v>
          </cell>
          <cell r="O40">
            <v>0</v>
          </cell>
          <cell r="P40">
            <v>0</v>
          </cell>
        </row>
        <row r="41">
          <cell r="N41">
            <v>0</v>
          </cell>
          <cell r="O41">
            <v>0</v>
          </cell>
          <cell r="P41">
            <v>-7136021</v>
          </cell>
        </row>
        <row r="42">
          <cell r="N42">
            <v>0</v>
          </cell>
          <cell r="O42">
            <v>0</v>
          </cell>
          <cell r="P42">
            <v>0</v>
          </cell>
        </row>
        <row r="43">
          <cell r="N43">
            <v>0</v>
          </cell>
          <cell r="O43">
            <v>0</v>
          </cell>
          <cell r="P43">
            <v>0</v>
          </cell>
        </row>
        <row r="44">
          <cell r="N44">
            <v>0</v>
          </cell>
          <cell r="O44">
            <v>0</v>
          </cell>
          <cell r="P44">
            <v>671614</v>
          </cell>
        </row>
        <row r="45">
          <cell r="N45">
            <v>0</v>
          </cell>
          <cell r="O45">
            <v>0</v>
          </cell>
          <cell r="P45">
            <v>0</v>
          </cell>
        </row>
        <row r="46">
          <cell r="N46">
            <v>0</v>
          </cell>
          <cell r="O46">
            <v>0</v>
          </cell>
          <cell r="P46">
            <v>0</v>
          </cell>
        </row>
        <row r="47">
          <cell r="N47">
            <v>0</v>
          </cell>
          <cell r="O47">
            <v>0</v>
          </cell>
          <cell r="P47">
            <v>0</v>
          </cell>
        </row>
        <row r="48">
          <cell r="N48">
            <v>0</v>
          </cell>
          <cell r="O48">
            <v>0</v>
          </cell>
          <cell r="P48">
            <v>901479</v>
          </cell>
        </row>
        <row r="49">
          <cell r="N49">
            <v>0</v>
          </cell>
          <cell r="O49">
            <v>0</v>
          </cell>
          <cell r="P49">
            <v>0</v>
          </cell>
        </row>
        <row r="50">
          <cell r="N50">
            <v>0</v>
          </cell>
          <cell r="O50">
            <v>0</v>
          </cell>
          <cell r="P50">
            <v>482292</v>
          </cell>
        </row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0</v>
          </cell>
          <cell r="P52">
            <v>0</v>
          </cell>
        </row>
        <row r="53">
          <cell r="N53">
            <v>0</v>
          </cell>
          <cell r="O53">
            <v>0</v>
          </cell>
          <cell r="P53">
            <v>0</v>
          </cell>
        </row>
        <row r="54">
          <cell r="N54">
            <v>0</v>
          </cell>
          <cell r="O54">
            <v>0</v>
          </cell>
          <cell r="P54">
            <v>0</v>
          </cell>
        </row>
        <row r="55">
          <cell r="N55">
            <v>0</v>
          </cell>
          <cell r="O55">
            <v>0</v>
          </cell>
          <cell r="P55">
            <v>0</v>
          </cell>
        </row>
        <row r="56">
          <cell r="N56">
            <v>0</v>
          </cell>
          <cell r="O56">
            <v>0</v>
          </cell>
          <cell r="P56">
            <v>0</v>
          </cell>
        </row>
        <row r="57">
          <cell r="N57">
            <v>0</v>
          </cell>
          <cell r="O57">
            <v>0</v>
          </cell>
          <cell r="P57">
            <v>29400</v>
          </cell>
        </row>
        <row r="58">
          <cell r="N58">
            <v>0</v>
          </cell>
          <cell r="O58">
            <v>0</v>
          </cell>
          <cell r="P58">
            <v>0</v>
          </cell>
        </row>
        <row r="59">
          <cell r="N59">
            <v>0</v>
          </cell>
          <cell r="O59">
            <v>0</v>
          </cell>
          <cell r="P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</row>
        <row r="61">
          <cell r="N61">
            <v>0</v>
          </cell>
          <cell r="O61">
            <v>0</v>
          </cell>
          <cell r="P61">
            <v>0</v>
          </cell>
        </row>
        <row r="62">
          <cell r="N62">
            <v>0</v>
          </cell>
          <cell r="O62">
            <v>0</v>
          </cell>
          <cell r="P62">
            <v>637329</v>
          </cell>
        </row>
        <row r="63">
          <cell r="N63">
            <v>0</v>
          </cell>
          <cell r="O63">
            <v>0</v>
          </cell>
          <cell r="P63">
            <v>0</v>
          </cell>
        </row>
        <row r="64">
          <cell r="N64">
            <v>0</v>
          </cell>
          <cell r="O64">
            <v>0</v>
          </cell>
          <cell r="P64">
            <v>825300</v>
          </cell>
        </row>
        <row r="65">
          <cell r="N65">
            <v>0</v>
          </cell>
          <cell r="O65">
            <v>0</v>
          </cell>
          <cell r="P65">
            <v>0</v>
          </cell>
        </row>
        <row r="66">
          <cell r="N66">
            <v>0</v>
          </cell>
          <cell r="O66">
            <v>0</v>
          </cell>
          <cell r="P66">
            <v>0</v>
          </cell>
        </row>
        <row r="67">
          <cell r="N67">
            <v>0</v>
          </cell>
          <cell r="O67">
            <v>0</v>
          </cell>
          <cell r="P67">
            <v>0</v>
          </cell>
        </row>
        <row r="68">
          <cell r="N68">
            <v>0</v>
          </cell>
          <cell r="O68">
            <v>0</v>
          </cell>
          <cell r="P68">
            <v>0</v>
          </cell>
        </row>
        <row r="69">
          <cell r="N69">
            <v>0</v>
          </cell>
          <cell r="O69">
            <v>0</v>
          </cell>
          <cell r="P69">
            <v>0</v>
          </cell>
        </row>
        <row r="70">
          <cell r="N70">
            <v>0</v>
          </cell>
          <cell r="O70">
            <v>0</v>
          </cell>
          <cell r="P70">
            <v>941972</v>
          </cell>
        </row>
        <row r="71">
          <cell r="N71">
            <v>0</v>
          </cell>
          <cell r="O71">
            <v>0</v>
          </cell>
          <cell r="P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</row>
        <row r="75">
          <cell r="N75">
            <v>0</v>
          </cell>
          <cell r="O75">
            <v>0</v>
          </cell>
          <cell r="P75">
            <v>135461</v>
          </cell>
        </row>
        <row r="76">
          <cell r="N76">
            <v>0</v>
          </cell>
          <cell r="O76">
            <v>0</v>
          </cell>
          <cell r="P76">
            <v>44482359</v>
          </cell>
        </row>
        <row r="77">
          <cell r="N77">
            <v>0</v>
          </cell>
          <cell r="O77">
            <v>0</v>
          </cell>
          <cell r="P77">
            <v>1673337</v>
          </cell>
        </row>
        <row r="78">
          <cell r="N78">
            <v>0</v>
          </cell>
          <cell r="O78">
            <v>0</v>
          </cell>
          <cell r="P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</row>
        <row r="82">
          <cell r="N82">
            <v>0</v>
          </cell>
          <cell r="O82">
            <v>0</v>
          </cell>
          <cell r="P82">
            <v>13335848</v>
          </cell>
        </row>
        <row r="83">
          <cell r="N83">
            <v>0</v>
          </cell>
          <cell r="O83">
            <v>0</v>
          </cell>
          <cell r="P83">
            <v>0</v>
          </cell>
        </row>
        <row r="84">
          <cell r="N84">
            <v>0</v>
          </cell>
          <cell r="O84">
            <v>0</v>
          </cell>
          <cell r="P84">
            <v>0</v>
          </cell>
        </row>
        <row r="85">
          <cell r="N85">
            <v>0</v>
          </cell>
          <cell r="O85">
            <v>0</v>
          </cell>
          <cell r="P85">
            <v>0</v>
          </cell>
        </row>
        <row r="86">
          <cell r="N86">
            <v>0</v>
          </cell>
          <cell r="O86">
            <v>0</v>
          </cell>
          <cell r="P86">
            <v>0</v>
          </cell>
        </row>
        <row r="87">
          <cell r="N87">
            <v>0</v>
          </cell>
          <cell r="O87">
            <v>0</v>
          </cell>
          <cell r="P87">
            <v>-28120408</v>
          </cell>
        </row>
        <row r="88">
          <cell r="N88">
            <v>0</v>
          </cell>
          <cell r="O88">
            <v>0</v>
          </cell>
          <cell r="P88">
            <v>0</v>
          </cell>
        </row>
        <row r="89">
          <cell r="N89">
            <v>0</v>
          </cell>
          <cell r="O89">
            <v>0</v>
          </cell>
          <cell r="P89">
            <v>0</v>
          </cell>
        </row>
        <row r="90">
          <cell r="N90">
            <v>0</v>
          </cell>
          <cell r="O90">
            <v>0</v>
          </cell>
          <cell r="P90">
            <v>0</v>
          </cell>
        </row>
        <row r="91">
          <cell r="N91">
            <v>0</v>
          </cell>
          <cell r="O91">
            <v>0</v>
          </cell>
          <cell r="P91">
            <v>12150055</v>
          </cell>
        </row>
        <row r="92">
          <cell r="N92">
            <v>0</v>
          </cell>
          <cell r="O92">
            <v>0</v>
          </cell>
          <cell r="P92">
            <v>50269</v>
          </cell>
        </row>
        <row r="93">
          <cell r="N93">
            <v>0</v>
          </cell>
          <cell r="O93">
            <v>0</v>
          </cell>
          <cell r="P93">
            <v>-77096501</v>
          </cell>
        </row>
        <row r="94">
          <cell r="N94">
            <v>0</v>
          </cell>
          <cell r="O94">
            <v>0</v>
          </cell>
          <cell r="P94">
            <v>0</v>
          </cell>
        </row>
        <row r="95">
          <cell r="N95">
            <v>0</v>
          </cell>
          <cell r="O95">
            <v>0</v>
          </cell>
          <cell r="P95">
            <v>34817990</v>
          </cell>
        </row>
        <row r="96">
          <cell r="N96">
            <v>0</v>
          </cell>
          <cell r="O96">
            <v>0</v>
          </cell>
          <cell r="P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</row>
        <row r="98">
          <cell r="N98">
            <v>0</v>
          </cell>
          <cell r="O98">
            <v>0</v>
          </cell>
          <cell r="P98">
            <v>21</v>
          </cell>
        </row>
        <row r="99">
          <cell r="N99">
            <v>0</v>
          </cell>
          <cell r="O99">
            <v>0</v>
          </cell>
          <cell r="P99">
            <v>-75296811</v>
          </cell>
        </row>
        <row r="100">
          <cell r="N100">
            <v>0</v>
          </cell>
          <cell r="O100">
            <v>0</v>
          </cell>
          <cell r="P100">
            <v>6571471273</v>
          </cell>
        </row>
        <row r="101">
          <cell r="N101">
            <v>0</v>
          </cell>
          <cell r="O101">
            <v>0</v>
          </cell>
          <cell r="P101">
            <v>560904365</v>
          </cell>
        </row>
        <row r="102">
          <cell r="N102">
            <v>0</v>
          </cell>
          <cell r="O102">
            <v>0</v>
          </cell>
          <cell r="P102">
            <v>62640359</v>
          </cell>
        </row>
        <row r="103">
          <cell r="N103">
            <v>0</v>
          </cell>
          <cell r="O103">
            <v>0</v>
          </cell>
          <cell r="P103">
            <v>497550039</v>
          </cell>
        </row>
        <row r="104">
          <cell r="N104">
            <v>0</v>
          </cell>
          <cell r="O104">
            <v>0</v>
          </cell>
          <cell r="P104">
            <v>1746339739</v>
          </cell>
        </row>
        <row r="105">
          <cell r="N105">
            <v>0</v>
          </cell>
          <cell r="O105">
            <v>0</v>
          </cell>
          <cell r="P105">
            <v>97027640</v>
          </cell>
        </row>
        <row r="106">
          <cell r="N106">
            <v>0</v>
          </cell>
          <cell r="O106">
            <v>0</v>
          </cell>
          <cell r="P106">
            <v>418111827</v>
          </cell>
        </row>
        <row r="107">
          <cell r="N107">
            <v>0</v>
          </cell>
          <cell r="O107">
            <v>0</v>
          </cell>
          <cell r="P107">
            <v>8894128</v>
          </cell>
        </row>
        <row r="108">
          <cell r="N108">
            <v>0</v>
          </cell>
          <cell r="O108">
            <v>0</v>
          </cell>
          <cell r="P108">
            <v>361287606</v>
          </cell>
        </row>
        <row r="109">
          <cell r="N109">
            <v>0</v>
          </cell>
          <cell r="O109">
            <v>0</v>
          </cell>
          <cell r="P109">
            <v>122382122</v>
          </cell>
        </row>
        <row r="110">
          <cell r="N110">
            <v>0</v>
          </cell>
          <cell r="O110">
            <v>0</v>
          </cell>
          <cell r="P110">
            <v>7077140</v>
          </cell>
        </row>
        <row r="111">
          <cell r="N111">
            <v>0</v>
          </cell>
          <cell r="O111">
            <v>0</v>
          </cell>
          <cell r="P111">
            <v>208712277</v>
          </cell>
        </row>
        <row r="112">
          <cell r="N112">
            <v>0</v>
          </cell>
          <cell r="O112">
            <v>0</v>
          </cell>
          <cell r="P112">
            <v>-12150055</v>
          </cell>
        </row>
        <row r="113">
          <cell r="N113">
            <v>0</v>
          </cell>
          <cell r="O113">
            <v>0</v>
          </cell>
          <cell r="P113">
            <v>165643251</v>
          </cell>
        </row>
        <row r="114">
          <cell r="N114">
            <v>0</v>
          </cell>
          <cell r="O114">
            <v>0</v>
          </cell>
          <cell r="P114">
            <v>182590952</v>
          </cell>
        </row>
        <row r="115">
          <cell r="N115">
            <v>0</v>
          </cell>
          <cell r="O115">
            <v>0</v>
          </cell>
          <cell r="P115">
            <v>75427761</v>
          </cell>
        </row>
        <row r="116">
          <cell r="N116">
            <v>0</v>
          </cell>
          <cell r="O116">
            <v>0</v>
          </cell>
          <cell r="P116">
            <v>907849981</v>
          </cell>
        </row>
        <row r="117">
          <cell r="N117">
            <v>0</v>
          </cell>
          <cell r="O117">
            <v>0</v>
          </cell>
          <cell r="P117">
            <v>-14611271</v>
          </cell>
        </row>
        <row r="118">
          <cell r="N118">
            <v>0</v>
          </cell>
          <cell r="O118">
            <v>0</v>
          </cell>
          <cell r="P118">
            <v>-20154401</v>
          </cell>
        </row>
        <row r="119">
          <cell r="N119">
            <v>0</v>
          </cell>
          <cell r="O119">
            <v>0</v>
          </cell>
          <cell r="P119">
            <v>-117162</v>
          </cell>
        </row>
        <row r="120">
          <cell r="N120">
            <v>0</v>
          </cell>
          <cell r="O120">
            <v>0</v>
          </cell>
          <cell r="P120">
            <v>-398801</v>
          </cell>
        </row>
        <row r="121">
          <cell r="N121">
            <v>0</v>
          </cell>
          <cell r="O121">
            <v>0</v>
          </cell>
          <cell r="P121">
            <v>-42341368</v>
          </cell>
        </row>
        <row r="122">
          <cell r="N122">
            <v>0</v>
          </cell>
          <cell r="O122">
            <v>0</v>
          </cell>
          <cell r="P122">
            <v>-6205580</v>
          </cell>
        </row>
        <row r="123">
          <cell r="N123">
            <v>0</v>
          </cell>
          <cell r="O123">
            <v>0</v>
          </cell>
          <cell r="P123">
            <v>0</v>
          </cell>
        </row>
        <row r="124">
          <cell r="N124">
            <v>0</v>
          </cell>
          <cell r="O124">
            <v>0</v>
          </cell>
          <cell r="P124">
            <v>63049803</v>
          </cell>
        </row>
        <row r="125">
          <cell r="N125">
            <v>0</v>
          </cell>
          <cell r="O125">
            <v>0</v>
          </cell>
          <cell r="P125">
            <v>-155428</v>
          </cell>
        </row>
        <row r="126">
          <cell r="N126">
            <v>0</v>
          </cell>
          <cell r="O126">
            <v>0</v>
          </cell>
          <cell r="P126">
            <v>0</v>
          </cell>
        </row>
        <row r="127">
          <cell r="N127">
            <v>0</v>
          </cell>
          <cell r="O127">
            <v>0</v>
          </cell>
          <cell r="P127">
            <v>168518386</v>
          </cell>
        </row>
        <row r="128">
          <cell r="N128">
            <v>0</v>
          </cell>
          <cell r="O128">
            <v>0</v>
          </cell>
          <cell r="P128">
            <v>381273545</v>
          </cell>
        </row>
        <row r="129">
          <cell r="N129">
            <v>0</v>
          </cell>
          <cell r="O129">
            <v>0</v>
          </cell>
          <cell r="P129">
            <v>-857026</v>
          </cell>
        </row>
        <row r="130">
          <cell r="N130">
            <v>0</v>
          </cell>
          <cell r="O130">
            <v>0</v>
          </cell>
          <cell r="P130">
            <v>-36434</v>
          </cell>
        </row>
        <row r="131">
          <cell r="N131">
            <v>0</v>
          </cell>
          <cell r="O131">
            <v>0</v>
          </cell>
          <cell r="P131">
            <v>39633316</v>
          </cell>
        </row>
        <row r="132">
          <cell r="N132">
            <v>0</v>
          </cell>
          <cell r="O132">
            <v>0</v>
          </cell>
          <cell r="P132">
            <v>-624</v>
          </cell>
        </row>
        <row r="133">
          <cell r="N133">
            <v>0</v>
          </cell>
          <cell r="O133">
            <v>0</v>
          </cell>
          <cell r="P133">
            <v>21990177</v>
          </cell>
        </row>
        <row r="134">
          <cell r="N134">
            <v>0</v>
          </cell>
          <cell r="O134">
            <v>0</v>
          </cell>
          <cell r="P134">
            <v>262105256</v>
          </cell>
        </row>
        <row r="135">
          <cell r="N135">
            <v>0</v>
          </cell>
          <cell r="O135">
            <v>0</v>
          </cell>
          <cell r="P135">
            <v>5041590</v>
          </cell>
        </row>
        <row r="136">
          <cell r="N136">
            <v>0</v>
          </cell>
          <cell r="O136">
            <v>0</v>
          </cell>
          <cell r="P136">
            <v>259229913</v>
          </cell>
        </row>
        <row r="137">
          <cell r="N137">
            <v>0</v>
          </cell>
          <cell r="O137">
            <v>0</v>
          </cell>
          <cell r="P137">
            <v>-127480755</v>
          </cell>
        </row>
        <row r="138">
          <cell r="N138">
            <v>0</v>
          </cell>
          <cell r="O138">
            <v>0</v>
          </cell>
          <cell r="P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</row>
        <row r="140">
          <cell r="N140">
            <v>0</v>
          </cell>
          <cell r="O140">
            <v>0</v>
          </cell>
          <cell r="P140">
            <v>632073</v>
          </cell>
        </row>
        <row r="141">
          <cell r="N141">
            <v>0</v>
          </cell>
          <cell r="O141">
            <v>0</v>
          </cell>
          <cell r="P141">
            <v>4318052</v>
          </cell>
        </row>
        <row r="142">
          <cell r="N142">
            <v>0</v>
          </cell>
          <cell r="O142">
            <v>0</v>
          </cell>
          <cell r="P142">
            <v>5452104</v>
          </cell>
        </row>
        <row r="143">
          <cell r="N143">
            <v>0</v>
          </cell>
          <cell r="O143">
            <v>0</v>
          </cell>
          <cell r="P143">
            <v>14616011</v>
          </cell>
        </row>
        <row r="144">
          <cell r="N144">
            <v>0</v>
          </cell>
          <cell r="O144">
            <v>0</v>
          </cell>
          <cell r="P144">
            <v>159728840</v>
          </cell>
        </row>
        <row r="145">
          <cell r="N145">
            <v>0</v>
          </cell>
          <cell r="O145">
            <v>0</v>
          </cell>
          <cell r="P145">
            <v>-121133</v>
          </cell>
        </row>
        <row r="146">
          <cell r="N146">
            <v>0</v>
          </cell>
          <cell r="O146">
            <v>0</v>
          </cell>
          <cell r="P146">
            <v>-506366</v>
          </cell>
        </row>
        <row r="147">
          <cell r="N147">
            <v>0</v>
          </cell>
          <cell r="O147">
            <v>0</v>
          </cell>
          <cell r="P147">
            <v>-47356930</v>
          </cell>
        </row>
        <row r="148">
          <cell r="N148">
            <v>0</v>
          </cell>
          <cell r="O148">
            <v>0</v>
          </cell>
          <cell r="P148">
            <v>8549806</v>
          </cell>
        </row>
        <row r="149">
          <cell r="N149">
            <v>0</v>
          </cell>
          <cell r="O149">
            <v>0</v>
          </cell>
          <cell r="P149">
            <v>34790764</v>
          </cell>
        </row>
        <row r="150">
          <cell r="N150">
            <v>0</v>
          </cell>
          <cell r="O150">
            <v>0</v>
          </cell>
          <cell r="P150">
            <v>-2528722</v>
          </cell>
        </row>
        <row r="151">
          <cell r="N151">
            <v>0</v>
          </cell>
          <cell r="O151">
            <v>0</v>
          </cell>
          <cell r="P151">
            <v>-3995880</v>
          </cell>
        </row>
        <row r="152">
          <cell r="N152">
            <v>0</v>
          </cell>
          <cell r="O152">
            <v>0</v>
          </cell>
          <cell r="P152">
            <v>0</v>
          </cell>
        </row>
        <row r="153">
          <cell r="N153">
            <v>0</v>
          </cell>
          <cell r="O153">
            <v>0</v>
          </cell>
          <cell r="P153">
            <v>10731045</v>
          </cell>
        </row>
        <row r="154">
          <cell r="N154">
            <v>0</v>
          </cell>
          <cell r="O154">
            <v>0</v>
          </cell>
          <cell r="P154">
            <v>12137448</v>
          </cell>
        </row>
        <row r="155">
          <cell r="N155">
            <v>0</v>
          </cell>
          <cell r="O155">
            <v>0</v>
          </cell>
          <cell r="P155">
            <v>0</v>
          </cell>
        </row>
        <row r="156">
          <cell r="N156">
            <v>0</v>
          </cell>
          <cell r="O156">
            <v>0</v>
          </cell>
          <cell r="P156">
            <v>-1662247</v>
          </cell>
        </row>
        <row r="157">
          <cell r="N157">
            <v>0</v>
          </cell>
          <cell r="O157">
            <v>0</v>
          </cell>
          <cell r="P157">
            <v>-654434</v>
          </cell>
        </row>
        <row r="158">
          <cell r="N158">
            <v>0</v>
          </cell>
          <cell r="O158">
            <v>0</v>
          </cell>
          <cell r="P158">
            <v>0</v>
          </cell>
        </row>
        <row r="159">
          <cell r="N159">
            <v>0</v>
          </cell>
          <cell r="O159">
            <v>0</v>
          </cell>
          <cell r="P159">
            <v>-405140</v>
          </cell>
        </row>
        <row r="160">
          <cell r="N160">
            <v>0</v>
          </cell>
          <cell r="O160">
            <v>0</v>
          </cell>
          <cell r="P160">
            <v>8915379</v>
          </cell>
        </row>
        <row r="161">
          <cell r="N161">
            <v>0</v>
          </cell>
          <cell r="O161">
            <v>0</v>
          </cell>
          <cell r="P161">
            <v>1052880439</v>
          </cell>
        </row>
        <row r="162">
          <cell r="N162">
            <v>0</v>
          </cell>
          <cell r="O162">
            <v>0</v>
          </cell>
          <cell r="P162">
            <v>-1843</v>
          </cell>
        </row>
        <row r="163">
          <cell r="N163">
            <v>0</v>
          </cell>
          <cell r="O163">
            <v>0</v>
          </cell>
          <cell r="P163">
            <v>-5743083</v>
          </cell>
        </row>
        <row r="164">
          <cell r="N164">
            <v>0</v>
          </cell>
          <cell r="O164">
            <v>0</v>
          </cell>
          <cell r="P164">
            <v>-42982088</v>
          </cell>
        </row>
        <row r="165">
          <cell r="N165">
            <v>0</v>
          </cell>
          <cell r="O165">
            <v>0</v>
          </cell>
          <cell r="P165">
            <v>-73307503</v>
          </cell>
        </row>
        <row r="166">
          <cell r="N166">
            <v>0</v>
          </cell>
          <cell r="O166">
            <v>0</v>
          </cell>
          <cell r="P166">
            <v>33693559</v>
          </cell>
        </row>
        <row r="167">
          <cell r="N167">
            <v>0</v>
          </cell>
          <cell r="O167">
            <v>0</v>
          </cell>
          <cell r="P167">
            <v>-1510635</v>
          </cell>
        </row>
        <row r="168">
          <cell r="N168">
            <v>0</v>
          </cell>
          <cell r="O168">
            <v>0</v>
          </cell>
          <cell r="P168">
            <v>57916020</v>
          </cell>
        </row>
        <row r="169">
          <cell r="N169">
            <v>0</v>
          </cell>
          <cell r="O169">
            <v>0</v>
          </cell>
          <cell r="P169">
            <v>-61523</v>
          </cell>
        </row>
        <row r="170">
          <cell r="N170">
            <v>0</v>
          </cell>
          <cell r="O170">
            <v>0</v>
          </cell>
          <cell r="P170">
            <v>0</v>
          </cell>
        </row>
        <row r="171">
          <cell r="N171">
            <v>0</v>
          </cell>
          <cell r="O171">
            <v>0</v>
          </cell>
          <cell r="P171">
            <v>-40149</v>
          </cell>
        </row>
        <row r="172">
          <cell r="N172">
            <v>0</v>
          </cell>
          <cell r="O172">
            <v>0</v>
          </cell>
          <cell r="P172">
            <v>-17077519</v>
          </cell>
        </row>
        <row r="173">
          <cell r="N173">
            <v>0</v>
          </cell>
          <cell r="O173">
            <v>0</v>
          </cell>
          <cell r="P173">
            <v>-5164779</v>
          </cell>
        </row>
        <row r="174">
          <cell r="N174">
            <v>0</v>
          </cell>
          <cell r="O174">
            <v>0</v>
          </cell>
          <cell r="P174">
            <v>64885730</v>
          </cell>
        </row>
        <row r="175">
          <cell r="N175">
            <v>0</v>
          </cell>
          <cell r="O175">
            <v>0</v>
          </cell>
          <cell r="P175">
            <v>110829867</v>
          </cell>
        </row>
        <row r="176">
          <cell r="N176">
            <v>0</v>
          </cell>
          <cell r="O176">
            <v>0</v>
          </cell>
          <cell r="P176">
            <v>146755015</v>
          </cell>
        </row>
        <row r="177">
          <cell r="N177">
            <v>0</v>
          </cell>
          <cell r="O177">
            <v>0</v>
          </cell>
          <cell r="P177">
            <v>-7303663</v>
          </cell>
        </row>
        <row r="178">
          <cell r="N178">
            <v>0</v>
          </cell>
          <cell r="O178">
            <v>0</v>
          </cell>
          <cell r="P178">
            <v>65816460</v>
          </cell>
        </row>
        <row r="179">
          <cell r="N179">
            <v>0</v>
          </cell>
          <cell r="O179">
            <v>0</v>
          </cell>
          <cell r="P179">
            <v>-1624589</v>
          </cell>
        </row>
        <row r="180">
          <cell r="N180">
            <v>0</v>
          </cell>
          <cell r="O180">
            <v>0</v>
          </cell>
          <cell r="P180">
            <v>-801073</v>
          </cell>
        </row>
        <row r="181">
          <cell r="N181">
            <v>0</v>
          </cell>
          <cell r="O181">
            <v>0</v>
          </cell>
          <cell r="P181">
            <v>28433929</v>
          </cell>
        </row>
        <row r="182">
          <cell r="N182">
            <v>0</v>
          </cell>
          <cell r="O182">
            <v>0</v>
          </cell>
          <cell r="P182">
            <v>-1800494</v>
          </cell>
        </row>
        <row r="183">
          <cell r="N183">
            <v>0</v>
          </cell>
          <cell r="O183">
            <v>0</v>
          </cell>
          <cell r="P183">
            <v>-2063165</v>
          </cell>
        </row>
        <row r="184">
          <cell r="N184">
            <v>0</v>
          </cell>
          <cell r="O184">
            <v>0</v>
          </cell>
          <cell r="P184">
            <v>-655433</v>
          </cell>
        </row>
        <row r="185">
          <cell r="N185">
            <v>0</v>
          </cell>
          <cell r="O185">
            <v>0</v>
          </cell>
          <cell r="P185">
            <v>35803622</v>
          </cell>
        </row>
        <row r="186">
          <cell r="N186">
            <v>0</v>
          </cell>
          <cell r="O186">
            <v>0</v>
          </cell>
          <cell r="P186">
            <v>-1374707</v>
          </cell>
        </row>
        <row r="187">
          <cell r="N187">
            <v>0</v>
          </cell>
          <cell r="O187">
            <v>0</v>
          </cell>
          <cell r="P187">
            <v>-28111</v>
          </cell>
        </row>
        <row r="188">
          <cell r="N188">
            <v>0</v>
          </cell>
          <cell r="O188">
            <v>0</v>
          </cell>
          <cell r="P188">
            <v>17396073</v>
          </cell>
        </row>
        <row r="189">
          <cell r="N189">
            <v>0</v>
          </cell>
          <cell r="O189">
            <v>0</v>
          </cell>
          <cell r="P189">
            <v>23852692</v>
          </cell>
        </row>
        <row r="190">
          <cell r="N190">
            <v>0</v>
          </cell>
          <cell r="O190">
            <v>0</v>
          </cell>
          <cell r="P190">
            <v>-11365554</v>
          </cell>
        </row>
        <row r="191">
          <cell r="N191">
            <v>0</v>
          </cell>
          <cell r="O191">
            <v>0</v>
          </cell>
          <cell r="P191">
            <v>1803415</v>
          </cell>
        </row>
        <row r="192">
          <cell r="N192">
            <v>0</v>
          </cell>
          <cell r="O192">
            <v>0</v>
          </cell>
          <cell r="P192">
            <v>-7471904</v>
          </cell>
        </row>
        <row r="193">
          <cell r="N193">
            <v>0</v>
          </cell>
          <cell r="O193">
            <v>0</v>
          </cell>
          <cell r="P193">
            <v>1545096</v>
          </cell>
        </row>
        <row r="194">
          <cell r="N194">
            <v>0</v>
          </cell>
          <cell r="O194">
            <v>0</v>
          </cell>
          <cell r="P194">
            <v>7101552</v>
          </cell>
        </row>
        <row r="195">
          <cell r="N195">
            <v>0</v>
          </cell>
          <cell r="O195">
            <v>0</v>
          </cell>
          <cell r="P195">
            <v>-15593351</v>
          </cell>
        </row>
        <row r="196">
          <cell r="N196">
            <v>0</v>
          </cell>
          <cell r="O196">
            <v>0</v>
          </cell>
          <cell r="P196">
            <v>398592716</v>
          </cell>
        </row>
        <row r="197">
          <cell r="N197">
            <v>0</v>
          </cell>
          <cell r="O197">
            <v>0</v>
          </cell>
          <cell r="P197">
            <v>27921577</v>
          </cell>
        </row>
        <row r="198">
          <cell r="N198">
            <v>0</v>
          </cell>
          <cell r="O198">
            <v>0</v>
          </cell>
          <cell r="P198">
            <v>28806153</v>
          </cell>
        </row>
        <row r="199">
          <cell r="N199">
            <v>0</v>
          </cell>
          <cell r="O199">
            <v>0</v>
          </cell>
          <cell r="P199">
            <v>0</v>
          </cell>
        </row>
        <row r="200">
          <cell r="N200">
            <v>0</v>
          </cell>
          <cell r="O200">
            <v>0</v>
          </cell>
          <cell r="P200">
            <v>10512115</v>
          </cell>
        </row>
        <row r="201">
          <cell r="N201">
            <v>0</v>
          </cell>
          <cell r="O201">
            <v>0</v>
          </cell>
          <cell r="P201">
            <v>23942663</v>
          </cell>
        </row>
        <row r="202">
          <cell r="N202">
            <v>0</v>
          </cell>
          <cell r="O202">
            <v>0</v>
          </cell>
          <cell r="P202">
            <v>3827727</v>
          </cell>
        </row>
        <row r="203">
          <cell r="N203">
            <v>0</v>
          </cell>
          <cell r="O203">
            <v>0</v>
          </cell>
          <cell r="P203">
            <v>3000</v>
          </cell>
        </row>
        <row r="204">
          <cell r="N204">
            <v>0</v>
          </cell>
          <cell r="O204">
            <v>0</v>
          </cell>
          <cell r="P204">
            <v>137959419</v>
          </cell>
        </row>
        <row r="205">
          <cell r="N205">
            <v>0</v>
          </cell>
          <cell r="O205">
            <v>0</v>
          </cell>
          <cell r="P205">
            <v>25511988</v>
          </cell>
        </row>
        <row r="206">
          <cell r="N206">
            <v>0</v>
          </cell>
          <cell r="O206">
            <v>0</v>
          </cell>
          <cell r="P206">
            <v>15605483</v>
          </cell>
        </row>
        <row r="207">
          <cell r="N207">
            <v>0</v>
          </cell>
          <cell r="O207">
            <v>0</v>
          </cell>
          <cell r="P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</row>
        <row r="209">
          <cell r="N209">
            <v>0</v>
          </cell>
          <cell r="O209">
            <v>0</v>
          </cell>
          <cell r="P209">
            <v>122850</v>
          </cell>
        </row>
        <row r="210">
          <cell r="N210">
            <v>0</v>
          </cell>
          <cell r="O210">
            <v>0</v>
          </cell>
          <cell r="P210">
            <v>132783</v>
          </cell>
        </row>
        <row r="211">
          <cell r="N211">
            <v>0</v>
          </cell>
          <cell r="O211">
            <v>0</v>
          </cell>
          <cell r="P211">
            <v>0</v>
          </cell>
        </row>
        <row r="212">
          <cell r="N212">
            <v>0</v>
          </cell>
          <cell r="O212">
            <v>0</v>
          </cell>
          <cell r="P212">
            <v>0</v>
          </cell>
        </row>
        <row r="213">
          <cell r="N213">
            <v>0</v>
          </cell>
          <cell r="O213">
            <v>0</v>
          </cell>
          <cell r="P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</row>
        <row r="215">
          <cell r="N215">
            <v>0</v>
          </cell>
          <cell r="O215">
            <v>0</v>
          </cell>
          <cell r="P215">
            <v>1499436</v>
          </cell>
        </row>
        <row r="216">
          <cell r="N216">
            <v>0</v>
          </cell>
          <cell r="O216">
            <v>0</v>
          </cell>
          <cell r="P216">
            <v>0</v>
          </cell>
        </row>
        <row r="217">
          <cell r="N217">
            <v>0</v>
          </cell>
          <cell r="O217">
            <v>0</v>
          </cell>
          <cell r="P217">
            <v>0</v>
          </cell>
        </row>
        <row r="218">
          <cell r="N218">
            <v>0</v>
          </cell>
          <cell r="O218">
            <v>0</v>
          </cell>
          <cell r="P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</row>
        <row r="220">
          <cell r="N220">
            <v>0</v>
          </cell>
          <cell r="O220">
            <v>0</v>
          </cell>
          <cell r="P220">
            <v>11742052</v>
          </cell>
        </row>
        <row r="221">
          <cell r="N221">
            <v>0</v>
          </cell>
          <cell r="O221">
            <v>0</v>
          </cell>
          <cell r="P221">
            <v>-178362</v>
          </cell>
        </row>
        <row r="222">
          <cell r="N222">
            <v>0</v>
          </cell>
          <cell r="O222">
            <v>0</v>
          </cell>
          <cell r="P222">
            <v>-430093</v>
          </cell>
        </row>
        <row r="223">
          <cell r="N223">
            <v>0</v>
          </cell>
          <cell r="O223">
            <v>0</v>
          </cell>
          <cell r="P223">
            <v>-4950624</v>
          </cell>
        </row>
        <row r="224">
          <cell r="N224">
            <v>0</v>
          </cell>
          <cell r="O224">
            <v>0</v>
          </cell>
          <cell r="P224">
            <v>37293616</v>
          </cell>
        </row>
        <row r="225">
          <cell r="N225">
            <v>0</v>
          </cell>
          <cell r="O225">
            <v>0</v>
          </cell>
          <cell r="P225">
            <v>25722249</v>
          </cell>
        </row>
        <row r="226">
          <cell r="N226">
            <v>0</v>
          </cell>
          <cell r="O226">
            <v>0</v>
          </cell>
          <cell r="P226">
            <v>0</v>
          </cell>
        </row>
        <row r="227">
          <cell r="N227">
            <v>0</v>
          </cell>
          <cell r="O227">
            <v>0</v>
          </cell>
          <cell r="P227">
            <v>-2163332</v>
          </cell>
        </row>
        <row r="228">
          <cell r="N228">
            <v>0</v>
          </cell>
          <cell r="O228">
            <v>0</v>
          </cell>
          <cell r="P228">
            <v>178362</v>
          </cell>
        </row>
        <row r="229">
          <cell r="N229">
            <v>0</v>
          </cell>
          <cell r="O229">
            <v>0</v>
          </cell>
          <cell r="P229">
            <v>2470426</v>
          </cell>
        </row>
        <row r="230">
          <cell r="N230">
            <v>0</v>
          </cell>
          <cell r="O230">
            <v>0</v>
          </cell>
          <cell r="P230">
            <v>9079853</v>
          </cell>
        </row>
        <row r="231">
          <cell r="N231">
            <v>0</v>
          </cell>
          <cell r="O231">
            <v>0</v>
          </cell>
          <cell r="P231">
            <v>1375000</v>
          </cell>
        </row>
        <row r="232">
          <cell r="N232">
            <v>0</v>
          </cell>
          <cell r="O232">
            <v>0</v>
          </cell>
          <cell r="P232">
            <v>-291872</v>
          </cell>
        </row>
        <row r="233">
          <cell r="N233">
            <v>0</v>
          </cell>
          <cell r="O233">
            <v>0</v>
          </cell>
          <cell r="P233">
            <v>0</v>
          </cell>
        </row>
        <row r="234">
          <cell r="N234">
            <v>0</v>
          </cell>
          <cell r="O234">
            <v>0</v>
          </cell>
          <cell r="P234">
            <v>13125</v>
          </cell>
        </row>
        <row r="235">
          <cell r="N235">
            <v>0</v>
          </cell>
          <cell r="O235">
            <v>0</v>
          </cell>
          <cell r="P235">
            <v>28221</v>
          </cell>
        </row>
        <row r="236">
          <cell r="N236">
            <v>0</v>
          </cell>
          <cell r="O236">
            <v>0</v>
          </cell>
          <cell r="P236">
            <v>0</v>
          </cell>
        </row>
        <row r="237">
          <cell r="N237">
            <v>0</v>
          </cell>
          <cell r="O237">
            <v>0</v>
          </cell>
          <cell r="P237">
            <v>0</v>
          </cell>
        </row>
        <row r="238">
          <cell r="N238">
            <v>0</v>
          </cell>
          <cell r="O238">
            <v>0</v>
          </cell>
          <cell r="P238">
            <v>0</v>
          </cell>
        </row>
        <row r="239">
          <cell r="N239">
            <v>0</v>
          </cell>
          <cell r="O239">
            <v>0</v>
          </cell>
          <cell r="P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</row>
        <row r="241">
          <cell r="N241">
            <v>0</v>
          </cell>
          <cell r="O241">
            <v>0</v>
          </cell>
          <cell r="P241">
            <v>0</v>
          </cell>
        </row>
        <row r="242">
          <cell r="N242">
            <v>0</v>
          </cell>
          <cell r="O242">
            <v>0</v>
          </cell>
          <cell r="P242">
            <v>0</v>
          </cell>
        </row>
        <row r="243">
          <cell r="N243">
            <v>0</v>
          </cell>
          <cell r="O243">
            <v>0</v>
          </cell>
          <cell r="P243">
            <v>0</v>
          </cell>
        </row>
        <row r="244">
          <cell r="N244">
            <v>0</v>
          </cell>
          <cell r="O244">
            <v>0</v>
          </cell>
          <cell r="P244">
            <v>3059750</v>
          </cell>
        </row>
        <row r="245">
          <cell r="N245">
            <v>0</v>
          </cell>
          <cell r="O245">
            <v>0</v>
          </cell>
          <cell r="P245">
            <v>1302032</v>
          </cell>
        </row>
        <row r="246">
          <cell r="N246">
            <v>0</v>
          </cell>
          <cell r="O246">
            <v>0</v>
          </cell>
          <cell r="P246">
            <v>-543125</v>
          </cell>
        </row>
        <row r="247">
          <cell r="N247">
            <v>0</v>
          </cell>
          <cell r="O247">
            <v>0</v>
          </cell>
          <cell r="P247">
            <v>143849</v>
          </cell>
        </row>
        <row r="248">
          <cell r="N248">
            <v>0</v>
          </cell>
          <cell r="O248">
            <v>0</v>
          </cell>
          <cell r="P248">
            <v>-551585</v>
          </cell>
        </row>
        <row r="249">
          <cell r="N249">
            <v>0</v>
          </cell>
          <cell r="O249">
            <v>0</v>
          </cell>
          <cell r="P249">
            <v>-58376</v>
          </cell>
        </row>
        <row r="250">
          <cell r="N250">
            <v>0</v>
          </cell>
          <cell r="O250">
            <v>0</v>
          </cell>
          <cell r="P250">
            <v>-1105419</v>
          </cell>
        </row>
        <row r="251">
          <cell r="N251">
            <v>0</v>
          </cell>
          <cell r="O251">
            <v>0</v>
          </cell>
          <cell r="P251">
            <v>546400436</v>
          </cell>
        </row>
        <row r="252">
          <cell r="N252">
            <v>0</v>
          </cell>
          <cell r="O252">
            <v>0</v>
          </cell>
          <cell r="P252">
            <v>26512710</v>
          </cell>
        </row>
        <row r="253">
          <cell r="N253">
            <v>0</v>
          </cell>
          <cell r="O253">
            <v>0</v>
          </cell>
          <cell r="P253">
            <v>0</v>
          </cell>
        </row>
        <row r="254">
          <cell r="N254">
            <v>0</v>
          </cell>
          <cell r="O254">
            <v>0</v>
          </cell>
          <cell r="P254">
            <v>0</v>
          </cell>
        </row>
        <row r="255">
          <cell r="N255">
            <v>0</v>
          </cell>
          <cell r="O255">
            <v>0</v>
          </cell>
          <cell r="P255">
            <v>43582909</v>
          </cell>
        </row>
        <row r="256">
          <cell r="N256">
            <v>0</v>
          </cell>
          <cell r="O256">
            <v>0</v>
          </cell>
          <cell r="P256">
            <v>74439771</v>
          </cell>
        </row>
        <row r="257">
          <cell r="N257">
            <v>0</v>
          </cell>
          <cell r="O257">
            <v>0</v>
          </cell>
          <cell r="P257">
            <v>150840</v>
          </cell>
        </row>
        <row r="258">
          <cell r="N258">
            <v>0</v>
          </cell>
          <cell r="O258">
            <v>0</v>
          </cell>
          <cell r="P258">
            <v>0</v>
          </cell>
        </row>
        <row r="259">
          <cell r="N259">
            <v>0</v>
          </cell>
          <cell r="O259">
            <v>0</v>
          </cell>
          <cell r="P259">
            <v>-3059750</v>
          </cell>
        </row>
        <row r="260">
          <cell r="N260">
            <v>0</v>
          </cell>
          <cell r="O260">
            <v>0</v>
          </cell>
          <cell r="P260">
            <v>17679590</v>
          </cell>
        </row>
        <row r="261">
          <cell r="N261">
            <v>0</v>
          </cell>
          <cell r="O261">
            <v>0</v>
          </cell>
          <cell r="P261">
            <v>1282766</v>
          </cell>
        </row>
        <row r="262">
          <cell r="N262">
            <v>0</v>
          </cell>
          <cell r="O262">
            <v>0</v>
          </cell>
          <cell r="P262">
            <v>-143849</v>
          </cell>
        </row>
        <row r="263">
          <cell r="N263">
            <v>0</v>
          </cell>
          <cell r="O263">
            <v>0</v>
          </cell>
          <cell r="P263">
            <v>1324686</v>
          </cell>
        </row>
        <row r="264">
          <cell r="N264">
            <v>0</v>
          </cell>
          <cell r="O264">
            <v>0</v>
          </cell>
          <cell r="P264">
            <v>116639</v>
          </cell>
        </row>
        <row r="265">
          <cell r="N265">
            <v>0</v>
          </cell>
          <cell r="O265">
            <v>0</v>
          </cell>
          <cell r="P265">
            <v>3440672</v>
          </cell>
        </row>
        <row r="266">
          <cell r="N266">
            <v>0</v>
          </cell>
          <cell r="O266">
            <v>0</v>
          </cell>
          <cell r="P266">
            <v>0</v>
          </cell>
        </row>
        <row r="267">
          <cell r="N267">
            <v>0</v>
          </cell>
          <cell r="O267">
            <v>0</v>
          </cell>
          <cell r="P267">
            <v>1244091</v>
          </cell>
        </row>
        <row r="268">
          <cell r="N268">
            <v>0</v>
          </cell>
          <cell r="O268">
            <v>0</v>
          </cell>
          <cell r="P268">
            <v>1646243414</v>
          </cell>
        </row>
        <row r="269">
          <cell r="N269">
            <v>0</v>
          </cell>
          <cell r="O269">
            <v>0</v>
          </cell>
          <cell r="P269">
            <v>1110076</v>
          </cell>
        </row>
        <row r="270">
          <cell r="N270">
            <v>0</v>
          </cell>
          <cell r="O270">
            <v>0</v>
          </cell>
          <cell r="P270">
            <v>3299367</v>
          </cell>
        </row>
        <row r="271">
          <cell r="N271">
            <v>0</v>
          </cell>
          <cell r="O271">
            <v>0</v>
          </cell>
          <cell r="P271">
            <v>656821</v>
          </cell>
        </row>
        <row r="272">
          <cell r="N272">
            <v>0</v>
          </cell>
          <cell r="O272">
            <v>0</v>
          </cell>
          <cell r="P272">
            <v>727940</v>
          </cell>
        </row>
        <row r="273">
          <cell r="N273">
            <v>0</v>
          </cell>
          <cell r="O273">
            <v>0</v>
          </cell>
          <cell r="P273">
            <v>1227841</v>
          </cell>
        </row>
        <row r="274">
          <cell r="N274">
            <v>0</v>
          </cell>
          <cell r="O274">
            <v>0</v>
          </cell>
          <cell r="P274">
            <v>39530982</v>
          </cell>
        </row>
        <row r="275">
          <cell r="N275">
            <v>0</v>
          </cell>
          <cell r="O275">
            <v>0</v>
          </cell>
          <cell r="P275">
            <v>76546586</v>
          </cell>
        </row>
        <row r="276">
          <cell r="N276">
            <v>0</v>
          </cell>
          <cell r="O276">
            <v>0</v>
          </cell>
          <cell r="P276">
            <v>6099514</v>
          </cell>
        </row>
        <row r="277">
          <cell r="N277">
            <v>0</v>
          </cell>
          <cell r="O277">
            <v>0</v>
          </cell>
          <cell r="P277">
            <v>0</v>
          </cell>
        </row>
        <row r="278">
          <cell r="N278">
            <v>0</v>
          </cell>
          <cell r="O278">
            <v>0</v>
          </cell>
          <cell r="P278">
            <v>8374154</v>
          </cell>
        </row>
        <row r="279">
          <cell r="N279">
            <v>0</v>
          </cell>
          <cell r="O279">
            <v>0</v>
          </cell>
          <cell r="P279">
            <v>46920996</v>
          </cell>
        </row>
        <row r="280">
          <cell r="N280">
            <v>0</v>
          </cell>
          <cell r="O280">
            <v>0</v>
          </cell>
          <cell r="P280">
            <v>610750</v>
          </cell>
        </row>
        <row r="281">
          <cell r="N281">
            <v>0</v>
          </cell>
          <cell r="O281">
            <v>0</v>
          </cell>
          <cell r="P281">
            <v>151011930</v>
          </cell>
        </row>
        <row r="282">
          <cell r="N282">
            <v>0</v>
          </cell>
          <cell r="O282">
            <v>0</v>
          </cell>
          <cell r="P282">
            <v>47369</v>
          </cell>
        </row>
        <row r="283">
          <cell r="N283">
            <v>0</v>
          </cell>
          <cell r="O283">
            <v>0</v>
          </cell>
          <cell r="P283">
            <v>26485649</v>
          </cell>
        </row>
        <row r="284">
          <cell r="N284">
            <v>0</v>
          </cell>
          <cell r="O284">
            <v>0</v>
          </cell>
          <cell r="P284">
            <v>18248397</v>
          </cell>
        </row>
        <row r="285">
          <cell r="N285">
            <v>0</v>
          </cell>
          <cell r="O285">
            <v>0</v>
          </cell>
          <cell r="P285">
            <v>14233227</v>
          </cell>
        </row>
        <row r="286">
          <cell r="N286">
            <v>0</v>
          </cell>
          <cell r="O286">
            <v>0</v>
          </cell>
          <cell r="P286">
            <v>2600405</v>
          </cell>
        </row>
        <row r="287">
          <cell r="N287">
            <v>0</v>
          </cell>
          <cell r="O287">
            <v>0</v>
          </cell>
          <cell r="P287">
            <v>16670</v>
          </cell>
        </row>
        <row r="288">
          <cell r="N288">
            <v>0</v>
          </cell>
          <cell r="O288">
            <v>0</v>
          </cell>
          <cell r="P288">
            <v>332606</v>
          </cell>
        </row>
        <row r="289">
          <cell r="N289">
            <v>0</v>
          </cell>
          <cell r="O289">
            <v>0</v>
          </cell>
          <cell r="P289">
            <v>856626</v>
          </cell>
        </row>
        <row r="290">
          <cell r="N290">
            <v>0</v>
          </cell>
          <cell r="O290">
            <v>0</v>
          </cell>
          <cell r="P290">
            <v>115046201</v>
          </cell>
        </row>
        <row r="291">
          <cell r="N291">
            <v>0</v>
          </cell>
          <cell r="O291">
            <v>0</v>
          </cell>
          <cell r="P291">
            <v>35782453</v>
          </cell>
        </row>
        <row r="292">
          <cell r="N292">
            <v>0</v>
          </cell>
          <cell r="O292">
            <v>0</v>
          </cell>
          <cell r="P292">
            <v>7119618</v>
          </cell>
        </row>
        <row r="293">
          <cell r="N293">
            <v>0</v>
          </cell>
          <cell r="O293">
            <v>0</v>
          </cell>
          <cell r="P293">
            <v>9562787</v>
          </cell>
        </row>
        <row r="294">
          <cell r="N294">
            <v>0</v>
          </cell>
          <cell r="O294">
            <v>0</v>
          </cell>
          <cell r="P294">
            <v>998970</v>
          </cell>
        </row>
        <row r="295">
          <cell r="N295">
            <v>0</v>
          </cell>
          <cell r="O295">
            <v>0</v>
          </cell>
          <cell r="P295">
            <v>163609</v>
          </cell>
        </row>
        <row r="296">
          <cell r="N296">
            <v>0</v>
          </cell>
          <cell r="O296">
            <v>0</v>
          </cell>
          <cell r="P296">
            <v>101285</v>
          </cell>
        </row>
        <row r="297">
          <cell r="N297">
            <v>0</v>
          </cell>
          <cell r="O297">
            <v>0</v>
          </cell>
          <cell r="P297">
            <v>-6012</v>
          </cell>
        </row>
        <row r="298">
          <cell r="N298">
            <v>0</v>
          </cell>
          <cell r="O298">
            <v>0</v>
          </cell>
          <cell r="P298">
            <v>6012</v>
          </cell>
        </row>
        <row r="299">
          <cell r="N299">
            <v>0</v>
          </cell>
          <cell r="O299">
            <v>0</v>
          </cell>
          <cell r="P299">
            <v>137</v>
          </cell>
        </row>
        <row r="300">
          <cell r="N300">
            <v>0</v>
          </cell>
          <cell r="O300">
            <v>0</v>
          </cell>
          <cell r="P300">
            <v>8433</v>
          </cell>
        </row>
        <row r="301">
          <cell r="N301">
            <v>0</v>
          </cell>
          <cell r="O301">
            <v>0</v>
          </cell>
          <cell r="P301">
            <v>163858</v>
          </cell>
        </row>
        <row r="302">
          <cell r="N302">
            <v>0</v>
          </cell>
          <cell r="O302">
            <v>0</v>
          </cell>
          <cell r="P302">
            <v>-13059674</v>
          </cell>
        </row>
        <row r="303">
          <cell r="N303">
            <v>0</v>
          </cell>
          <cell r="O303">
            <v>0</v>
          </cell>
          <cell r="P303">
            <v>206446</v>
          </cell>
        </row>
        <row r="304">
          <cell r="N304">
            <v>0</v>
          </cell>
          <cell r="O304">
            <v>0</v>
          </cell>
          <cell r="P304">
            <v>0</v>
          </cell>
        </row>
        <row r="305">
          <cell r="N305">
            <v>0</v>
          </cell>
          <cell r="O305">
            <v>0</v>
          </cell>
          <cell r="P305">
            <v>0</v>
          </cell>
        </row>
        <row r="306">
          <cell r="N306">
            <v>0</v>
          </cell>
          <cell r="O306">
            <v>0</v>
          </cell>
          <cell r="P306">
            <v>0</v>
          </cell>
        </row>
        <row r="307">
          <cell r="N307">
            <v>0</v>
          </cell>
          <cell r="O307">
            <v>0</v>
          </cell>
          <cell r="P307">
            <v>0</v>
          </cell>
        </row>
        <row r="308">
          <cell r="N308">
            <v>0</v>
          </cell>
          <cell r="O308">
            <v>0</v>
          </cell>
          <cell r="P308">
            <v>0</v>
          </cell>
        </row>
        <row r="309">
          <cell r="N309">
            <v>0</v>
          </cell>
          <cell r="O309">
            <v>0</v>
          </cell>
          <cell r="P309">
            <v>0</v>
          </cell>
        </row>
        <row r="310">
          <cell r="N310">
            <v>0</v>
          </cell>
          <cell r="O310">
            <v>0</v>
          </cell>
          <cell r="P310">
            <v>180497</v>
          </cell>
        </row>
        <row r="311">
          <cell r="N311">
            <v>0</v>
          </cell>
          <cell r="O311">
            <v>0</v>
          </cell>
          <cell r="P311">
            <v>0</v>
          </cell>
        </row>
        <row r="312">
          <cell r="N312">
            <v>0</v>
          </cell>
          <cell r="O312">
            <v>0</v>
          </cell>
          <cell r="P312">
            <v>455037</v>
          </cell>
        </row>
        <row r="313">
          <cell r="N313">
            <v>0</v>
          </cell>
          <cell r="O313">
            <v>0</v>
          </cell>
          <cell r="P313">
            <v>0</v>
          </cell>
        </row>
        <row r="314">
          <cell r="N314">
            <v>0</v>
          </cell>
          <cell r="O314">
            <v>0</v>
          </cell>
          <cell r="P314">
            <v>0</v>
          </cell>
        </row>
        <row r="315">
          <cell r="N315">
            <v>0</v>
          </cell>
          <cell r="O315">
            <v>0</v>
          </cell>
          <cell r="P315">
            <v>0</v>
          </cell>
        </row>
        <row r="316">
          <cell r="N316">
            <v>0</v>
          </cell>
          <cell r="O316">
            <v>0</v>
          </cell>
          <cell r="P316">
            <v>861566</v>
          </cell>
        </row>
        <row r="317">
          <cell r="N317">
            <v>0</v>
          </cell>
          <cell r="O317">
            <v>0</v>
          </cell>
          <cell r="P317">
            <v>42939</v>
          </cell>
        </row>
        <row r="318">
          <cell r="N318">
            <v>0</v>
          </cell>
          <cell r="O318">
            <v>0</v>
          </cell>
          <cell r="P318">
            <v>0</v>
          </cell>
        </row>
        <row r="319">
          <cell r="N319">
            <v>0</v>
          </cell>
          <cell r="O319">
            <v>0</v>
          </cell>
          <cell r="P319">
            <v>43023531</v>
          </cell>
        </row>
        <row r="320">
          <cell r="N320">
            <v>0</v>
          </cell>
          <cell r="O320">
            <v>0</v>
          </cell>
          <cell r="P320">
            <v>-42939</v>
          </cell>
        </row>
        <row r="321">
          <cell r="N321">
            <v>0</v>
          </cell>
          <cell r="O321">
            <v>0</v>
          </cell>
          <cell r="P321">
            <v>1155</v>
          </cell>
        </row>
        <row r="322">
          <cell r="N322">
            <v>0</v>
          </cell>
          <cell r="O322">
            <v>0</v>
          </cell>
          <cell r="P322">
            <v>0</v>
          </cell>
        </row>
        <row r="323">
          <cell r="N323">
            <v>0</v>
          </cell>
          <cell r="O323">
            <v>0</v>
          </cell>
          <cell r="P323">
            <v>0</v>
          </cell>
        </row>
        <row r="324">
          <cell r="N324">
            <v>0</v>
          </cell>
          <cell r="O324">
            <v>0</v>
          </cell>
          <cell r="P324">
            <v>0</v>
          </cell>
        </row>
        <row r="325">
          <cell r="N325">
            <v>0</v>
          </cell>
          <cell r="O325">
            <v>0</v>
          </cell>
          <cell r="P325">
            <v>0</v>
          </cell>
        </row>
        <row r="326">
          <cell r="N326">
            <v>0</v>
          </cell>
          <cell r="O326">
            <v>0</v>
          </cell>
          <cell r="P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</row>
        <row r="328">
          <cell r="N328">
            <v>0</v>
          </cell>
          <cell r="O328">
            <v>0</v>
          </cell>
          <cell r="P328">
            <v>0</v>
          </cell>
        </row>
        <row r="329">
          <cell r="N329">
            <v>0</v>
          </cell>
          <cell r="O329">
            <v>0</v>
          </cell>
          <cell r="P329">
            <v>0</v>
          </cell>
        </row>
        <row r="330">
          <cell r="N330">
            <v>0</v>
          </cell>
          <cell r="O330">
            <v>0</v>
          </cell>
          <cell r="P330">
            <v>0</v>
          </cell>
        </row>
        <row r="331">
          <cell r="N331">
            <v>0</v>
          </cell>
          <cell r="O331">
            <v>0</v>
          </cell>
          <cell r="P331">
            <v>1105840113</v>
          </cell>
        </row>
        <row r="332">
          <cell r="N332">
            <v>0</v>
          </cell>
          <cell r="O332">
            <v>0</v>
          </cell>
          <cell r="P332">
            <v>0</v>
          </cell>
        </row>
        <row r="333">
          <cell r="N333">
            <v>0</v>
          </cell>
          <cell r="O333">
            <v>0</v>
          </cell>
          <cell r="P333">
            <v>-1105840113</v>
          </cell>
        </row>
        <row r="334">
          <cell r="N334">
            <v>0</v>
          </cell>
          <cell r="O334">
            <v>0</v>
          </cell>
          <cell r="P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</row>
        <row r="336">
          <cell r="N336">
            <v>0</v>
          </cell>
          <cell r="O336">
            <v>0</v>
          </cell>
          <cell r="P336">
            <v>-1066078000</v>
          </cell>
        </row>
        <row r="337">
          <cell r="N337">
            <v>0</v>
          </cell>
          <cell r="O337">
            <v>0</v>
          </cell>
          <cell r="P337">
            <v>1105840113</v>
          </cell>
        </row>
        <row r="338">
          <cell r="N338">
            <v>0</v>
          </cell>
          <cell r="O338">
            <v>0</v>
          </cell>
          <cell r="P338">
            <v>0</v>
          </cell>
        </row>
        <row r="339">
          <cell r="N339">
            <v>0</v>
          </cell>
          <cell r="O339">
            <v>0</v>
          </cell>
          <cell r="P339">
            <v>-70000</v>
          </cell>
        </row>
        <row r="340">
          <cell r="N340">
            <v>0</v>
          </cell>
          <cell r="O340">
            <v>0</v>
          </cell>
          <cell r="P340">
            <v>307887</v>
          </cell>
        </row>
        <row r="341">
          <cell r="N341">
            <v>0</v>
          </cell>
          <cell r="O341">
            <v>0</v>
          </cell>
          <cell r="P341">
            <v>2473657</v>
          </cell>
        </row>
        <row r="342">
          <cell r="N342">
            <v>0</v>
          </cell>
          <cell r="O342">
            <v>0</v>
          </cell>
          <cell r="P342">
            <v>0</v>
          </cell>
        </row>
        <row r="343">
          <cell r="N343">
            <v>0</v>
          </cell>
          <cell r="O343">
            <v>0</v>
          </cell>
          <cell r="P343">
            <v>0</v>
          </cell>
        </row>
        <row r="344">
          <cell r="N344">
            <v>0</v>
          </cell>
          <cell r="O344">
            <v>0</v>
          </cell>
          <cell r="P344">
            <v>7819214</v>
          </cell>
        </row>
        <row r="345">
          <cell r="N345">
            <v>0</v>
          </cell>
          <cell r="O345">
            <v>0</v>
          </cell>
          <cell r="P345">
            <v>0</v>
          </cell>
        </row>
        <row r="346">
          <cell r="N346">
            <v>0</v>
          </cell>
          <cell r="O346">
            <v>0</v>
          </cell>
          <cell r="P346">
            <v>0</v>
          </cell>
        </row>
        <row r="347">
          <cell r="N347">
            <v>0</v>
          </cell>
          <cell r="O347">
            <v>0</v>
          </cell>
          <cell r="P347">
            <v>0</v>
          </cell>
        </row>
        <row r="348">
          <cell r="N348">
            <v>0</v>
          </cell>
          <cell r="O348">
            <v>0</v>
          </cell>
          <cell r="P348">
            <v>0</v>
          </cell>
        </row>
        <row r="349">
          <cell r="N349">
            <v>0</v>
          </cell>
          <cell r="O349">
            <v>0</v>
          </cell>
          <cell r="P349">
            <v>0</v>
          </cell>
        </row>
        <row r="350">
          <cell r="N350">
            <v>0</v>
          </cell>
          <cell r="O350">
            <v>0</v>
          </cell>
          <cell r="P350">
            <v>0</v>
          </cell>
        </row>
        <row r="351">
          <cell r="N351">
            <v>0</v>
          </cell>
          <cell r="O351">
            <v>0</v>
          </cell>
          <cell r="P351">
            <v>0</v>
          </cell>
        </row>
        <row r="352">
          <cell r="N352">
            <v>0</v>
          </cell>
          <cell r="O352">
            <v>0</v>
          </cell>
          <cell r="P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</row>
        <row r="357">
          <cell r="N357">
            <v>0</v>
          </cell>
          <cell r="O357">
            <v>0</v>
          </cell>
          <cell r="P357">
            <v>0</v>
          </cell>
        </row>
        <row r="358">
          <cell r="N358">
            <v>0</v>
          </cell>
          <cell r="O358">
            <v>0</v>
          </cell>
          <cell r="P358">
            <v>-40273570</v>
          </cell>
        </row>
        <row r="359">
          <cell r="N359">
            <v>0</v>
          </cell>
          <cell r="O359">
            <v>0</v>
          </cell>
          <cell r="P359">
            <v>0</v>
          </cell>
        </row>
        <row r="360">
          <cell r="N360">
            <v>0</v>
          </cell>
          <cell r="O360">
            <v>0</v>
          </cell>
          <cell r="P360">
            <v>0</v>
          </cell>
        </row>
        <row r="361">
          <cell r="N361">
            <v>0</v>
          </cell>
          <cell r="O361">
            <v>0</v>
          </cell>
          <cell r="P361">
            <v>-378533</v>
          </cell>
        </row>
        <row r="362">
          <cell r="N362">
            <v>0</v>
          </cell>
          <cell r="O362">
            <v>0</v>
          </cell>
          <cell r="P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</row>
        <row r="365">
          <cell r="N365">
            <v>0</v>
          </cell>
          <cell r="O365">
            <v>0</v>
          </cell>
          <cell r="P365">
            <v>0</v>
          </cell>
        </row>
        <row r="366">
          <cell r="N366">
            <v>0</v>
          </cell>
          <cell r="O366">
            <v>0</v>
          </cell>
          <cell r="P366">
            <v>0</v>
          </cell>
        </row>
        <row r="367">
          <cell r="N367">
            <v>0</v>
          </cell>
          <cell r="O367">
            <v>0</v>
          </cell>
          <cell r="P367">
            <v>4517810</v>
          </cell>
        </row>
        <row r="368">
          <cell r="N368">
            <v>0</v>
          </cell>
          <cell r="O368">
            <v>0</v>
          </cell>
          <cell r="P368">
            <v>0</v>
          </cell>
        </row>
        <row r="369">
          <cell r="N369">
            <v>0</v>
          </cell>
          <cell r="O369">
            <v>0</v>
          </cell>
          <cell r="P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</row>
        <row r="371">
          <cell r="N371">
            <v>0</v>
          </cell>
          <cell r="O371">
            <v>0</v>
          </cell>
          <cell r="P371">
            <v>333399</v>
          </cell>
        </row>
        <row r="372">
          <cell r="N372">
            <v>0</v>
          </cell>
          <cell r="O372">
            <v>0</v>
          </cell>
          <cell r="P372">
            <v>0</v>
          </cell>
        </row>
        <row r="373">
          <cell r="N373">
            <v>0</v>
          </cell>
          <cell r="O373">
            <v>0</v>
          </cell>
          <cell r="P373">
            <v>0</v>
          </cell>
        </row>
        <row r="374">
          <cell r="N374">
            <v>0</v>
          </cell>
          <cell r="O374">
            <v>0</v>
          </cell>
          <cell r="P374">
            <v>0</v>
          </cell>
        </row>
        <row r="375">
          <cell r="N375">
            <v>0</v>
          </cell>
          <cell r="O375">
            <v>0</v>
          </cell>
          <cell r="P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</row>
        <row r="379">
          <cell r="N379">
            <v>0</v>
          </cell>
          <cell r="O379">
            <v>0</v>
          </cell>
          <cell r="P379">
            <v>0</v>
          </cell>
        </row>
        <row r="380">
          <cell r="N380">
            <v>0</v>
          </cell>
          <cell r="O380">
            <v>0</v>
          </cell>
          <cell r="P380">
            <v>0</v>
          </cell>
        </row>
        <row r="381">
          <cell r="N381">
            <v>0</v>
          </cell>
          <cell r="O381">
            <v>0</v>
          </cell>
          <cell r="P381">
            <v>0</v>
          </cell>
        </row>
        <row r="382">
          <cell r="N382">
            <v>0</v>
          </cell>
          <cell r="O382">
            <v>0</v>
          </cell>
          <cell r="P382">
            <v>0</v>
          </cell>
        </row>
        <row r="383">
          <cell r="N383">
            <v>0</v>
          </cell>
          <cell r="O383">
            <v>0</v>
          </cell>
          <cell r="P383">
            <v>0</v>
          </cell>
        </row>
        <row r="384">
          <cell r="N384">
            <v>0</v>
          </cell>
          <cell r="O384">
            <v>0</v>
          </cell>
          <cell r="P384">
            <v>0</v>
          </cell>
        </row>
        <row r="385">
          <cell r="N385">
            <v>0</v>
          </cell>
          <cell r="O385">
            <v>0</v>
          </cell>
          <cell r="P385">
            <v>0</v>
          </cell>
        </row>
        <row r="386">
          <cell r="N386">
            <v>0</v>
          </cell>
          <cell r="O386">
            <v>0</v>
          </cell>
          <cell r="P386">
            <v>0</v>
          </cell>
        </row>
        <row r="387">
          <cell r="N387">
            <v>0</v>
          </cell>
          <cell r="O387">
            <v>0</v>
          </cell>
          <cell r="P387">
            <v>0</v>
          </cell>
        </row>
        <row r="388">
          <cell r="N388">
            <v>0</v>
          </cell>
          <cell r="O388">
            <v>0</v>
          </cell>
          <cell r="P388">
            <v>0</v>
          </cell>
        </row>
        <row r="389">
          <cell r="N389">
            <v>0</v>
          </cell>
          <cell r="O389">
            <v>0</v>
          </cell>
          <cell r="P389">
            <v>0</v>
          </cell>
        </row>
        <row r="390">
          <cell r="N390">
            <v>0</v>
          </cell>
          <cell r="O390">
            <v>0</v>
          </cell>
          <cell r="P390">
            <v>0</v>
          </cell>
        </row>
        <row r="391">
          <cell r="N391">
            <v>0</v>
          </cell>
          <cell r="O391">
            <v>0</v>
          </cell>
          <cell r="P391">
            <v>12226585</v>
          </cell>
        </row>
        <row r="392">
          <cell r="N392">
            <v>0</v>
          </cell>
          <cell r="O392">
            <v>0</v>
          </cell>
          <cell r="P392">
            <v>-707906</v>
          </cell>
        </row>
        <row r="393">
          <cell r="N393">
            <v>0</v>
          </cell>
          <cell r="O393">
            <v>0</v>
          </cell>
          <cell r="P393">
            <v>29918433</v>
          </cell>
        </row>
        <row r="394">
          <cell r="N394">
            <v>0</v>
          </cell>
          <cell r="O394">
            <v>0</v>
          </cell>
          <cell r="P394">
            <v>0</v>
          </cell>
        </row>
        <row r="395">
          <cell r="N395">
            <v>0</v>
          </cell>
          <cell r="O395">
            <v>0</v>
          </cell>
          <cell r="P395">
            <v>-17636915</v>
          </cell>
        </row>
        <row r="396">
          <cell r="N396">
            <v>0</v>
          </cell>
          <cell r="O396">
            <v>0</v>
          </cell>
          <cell r="P396">
            <v>-63590</v>
          </cell>
        </row>
        <row r="397">
          <cell r="N397">
            <v>0</v>
          </cell>
          <cell r="O397">
            <v>0</v>
          </cell>
          <cell r="P397">
            <v>1361857</v>
          </cell>
        </row>
        <row r="398">
          <cell r="N398">
            <v>0</v>
          </cell>
          <cell r="O398">
            <v>0</v>
          </cell>
          <cell r="P398">
            <v>0</v>
          </cell>
        </row>
        <row r="399">
          <cell r="N399">
            <v>0</v>
          </cell>
          <cell r="O399">
            <v>0</v>
          </cell>
          <cell r="P399">
            <v>0</v>
          </cell>
        </row>
        <row r="400">
          <cell r="N400">
            <v>0</v>
          </cell>
          <cell r="O400">
            <v>0</v>
          </cell>
          <cell r="P400">
            <v>9673003</v>
          </cell>
        </row>
        <row r="401">
          <cell r="N401">
            <v>0</v>
          </cell>
          <cell r="O401">
            <v>0</v>
          </cell>
          <cell r="P401">
            <v>89642271</v>
          </cell>
        </row>
        <row r="402">
          <cell r="N402">
            <v>0</v>
          </cell>
          <cell r="O402">
            <v>0</v>
          </cell>
          <cell r="P402">
            <v>3384845</v>
          </cell>
        </row>
        <row r="403">
          <cell r="N403">
            <v>0</v>
          </cell>
          <cell r="O403">
            <v>0</v>
          </cell>
          <cell r="P403">
            <v>3383837</v>
          </cell>
        </row>
        <row r="404">
          <cell r="N404">
            <v>0</v>
          </cell>
          <cell r="O404">
            <v>0</v>
          </cell>
          <cell r="P404">
            <v>0</v>
          </cell>
        </row>
        <row r="405">
          <cell r="N405">
            <v>0</v>
          </cell>
          <cell r="O405">
            <v>0</v>
          </cell>
          <cell r="P405">
            <v>3015373</v>
          </cell>
        </row>
        <row r="406">
          <cell r="N406">
            <v>0</v>
          </cell>
          <cell r="O406">
            <v>0</v>
          </cell>
          <cell r="P406">
            <v>3742403</v>
          </cell>
        </row>
        <row r="407">
          <cell r="N407">
            <v>0</v>
          </cell>
          <cell r="O407">
            <v>0</v>
          </cell>
          <cell r="P407">
            <v>13755</v>
          </cell>
        </row>
        <row r="408">
          <cell r="N408">
            <v>0</v>
          </cell>
          <cell r="O408">
            <v>0</v>
          </cell>
          <cell r="P408">
            <v>9224816</v>
          </cell>
        </row>
        <row r="409">
          <cell r="N409">
            <v>0</v>
          </cell>
          <cell r="O409">
            <v>0</v>
          </cell>
          <cell r="P409">
            <v>4000</v>
          </cell>
        </row>
        <row r="410">
          <cell r="N410">
            <v>0</v>
          </cell>
          <cell r="O410">
            <v>0</v>
          </cell>
          <cell r="P410">
            <v>-1375020</v>
          </cell>
        </row>
        <row r="411">
          <cell r="N411">
            <v>0</v>
          </cell>
          <cell r="O411">
            <v>0</v>
          </cell>
          <cell r="P411">
            <v>-7541480</v>
          </cell>
        </row>
        <row r="412">
          <cell r="N412">
            <v>0</v>
          </cell>
          <cell r="O412">
            <v>0</v>
          </cell>
          <cell r="P412">
            <v>739847</v>
          </cell>
        </row>
        <row r="413">
          <cell r="N413">
            <v>0</v>
          </cell>
          <cell r="O413">
            <v>0</v>
          </cell>
          <cell r="P413">
            <v>-27990004</v>
          </cell>
        </row>
        <row r="414">
          <cell r="N414">
            <v>0</v>
          </cell>
          <cell r="O414">
            <v>0</v>
          </cell>
          <cell r="P414">
            <v>19187743</v>
          </cell>
        </row>
        <row r="415">
          <cell r="N415">
            <v>0</v>
          </cell>
          <cell r="O415">
            <v>0</v>
          </cell>
          <cell r="P415">
            <v>131810</v>
          </cell>
        </row>
        <row r="416">
          <cell r="N416">
            <v>0</v>
          </cell>
          <cell r="O416">
            <v>0</v>
          </cell>
          <cell r="P416">
            <v>1488938</v>
          </cell>
        </row>
        <row r="417">
          <cell r="N417">
            <v>0</v>
          </cell>
          <cell r="O417">
            <v>0</v>
          </cell>
          <cell r="P417">
            <v>214091</v>
          </cell>
        </row>
        <row r="418">
          <cell r="N418">
            <v>0</v>
          </cell>
          <cell r="O418">
            <v>0</v>
          </cell>
          <cell r="P418">
            <v>-5894798</v>
          </cell>
        </row>
        <row r="419">
          <cell r="N419">
            <v>0</v>
          </cell>
          <cell r="O419">
            <v>0</v>
          </cell>
          <cell r="P419">
            <v>30412810</v>
          </cell>
        </row>
        <row r="420">
          <cell r="N420">
            <v>0</v>
          </cell>
          <cell r="O420">
            <v>0</v>
          </cell>
          <cell r="P420">
            <v>-9941</v>
          </cell>
        </row>
        <row r="421">
          <cell r="N421">
            <v>0</v>
          </cell>
          <cell r="O421">
            <v>0</v>
          </cell>
          <cell r="P421">
            <v>0</v>
          </cell>
        </row>
        <row r="422">
          <cell r="N422">
            <v>0</v>
          </cell>
          <cell r="O422">
            <v>0</v>
          </cell>
          <cell r="P422">
            <v>0</v>
          </cell>
        </row>
        <row r="423">
          <cell r="N423">
            <v>0</v>
          </cell>
          <cell r="O423">
            <v>0</v>
          </cell>
          <cell r="P423">
            <v>59</v>
          </cell>
        </row>
        <row r="424">
          <cell r="N424">
            <v>0</v>
          </cell>
          <cell r="O424">
            <v>0</v>
          </cell>
          <cell r="P424">
            <v>3168160</v>
          </cell>
        </row>
        <row r="425">
          <cell r="N425">
            <v>0</v>
          </cell>
          <cell r="O425">
            <v>0</v>
          </cell>
          <cell r="P425">
            <v>367749</v>
          </cell>
        </row>
        <row r="426">
          <cell r="N426">
            <v>0</v>
          </cell>
          <cell r="O426">
            <v>0</v>
          </cell>
          <cell r="P426">
            <v>0</v>
          </cell>
        </row>
        <row r="427">
          <cell r="N427">
            <v>0</v>
          </cell>
          <cell r="O427">
            <v>0</v>
          </cell>
          <cell r="P427">
            <v>1333384</v>
          </cell>
        </row>
        <row r="428">
          <cell r="N428">
            <v>0</v>
          </cell>
          <cell r="O428">
            <v>0</v>
          </cell>
          <cell r="P428">
            <v>396162</v>
          </cell>
        </row>
        <row r="429">
          <cell r="N429">
            <v>0</v>
          </cell>
          <cell r="O429">
            <v>0</v>
          </cell>
          <cell r="P429">
            <v>2748090</v>
          </cell>
        </row>
        <row r="430">
          <cell r="N430">
            <v>0</v>
          </cell>
          <cell r="O430">
            <v>0</v>
          </cell>
          <cell r="P430">
            <v>8255479</v>
          </cell>
        </row>
        <row r="431">
          <cell r="N431">
            <v>0</v>
          </cell>
          <cell r="O431">
            <v>0</v>
          </cell>
          <cell r="P431">
            <v>0</v>
          </cell>
        </row>
        <row r="432">
          <cell r="N432">
            <v>0</v>
          </cell>
          <cell r="O432">
            <v>0</v>
          </cell>
          <cell r="P432">
            <v>273869</v>
          </cell>
        </row>
        <row r="433">
          <cell r="N433">
            <v>0</v>
          </cell>
          <cell r="O433">
            <v>0</v>
          </cell>
          <cell r="P433">
            <v>5055768</v>
          </cell>
        </row>
        <row r="434">
          <cell r="N434">
            <v>0</v>
          </cell>
          <cell r="O434">
            <v>0</v>
          </cell>
          <cell r="P434">
            <v>-2719028</v>
          </cell>
        </row>
        <row r="435">
          <cell r="N435">
            <v>0</v>
          </cell>
          <cell r="O435">
            <v>0</v>
          </cell>
          <cell r="P435">
            <v>-5184</v>
          </cell>
        </row>
        <row r="436">
          <cell r="N436">
            <v>0</v>
          </cell>
          <cell r="O436">
            <v>0</v>
          </cell>
          <cell r="P436">
            <v>-158193</v>
          </cell>
        </row>
        <row r="437">
          <cell r="N437">
            <v>0</v>
          </cell>
          <cell r="O437">
            <v>0</v>
          </cell>
          <cell r="P437">
            <v>-794390</v>
          </cell>
        </row>
        <row r="438">
          <cell r="N438">
            <v>0</v>
          </cell>
          <cell r="O438">
            <v>0</v>
          </cell>
          <cell r="P438">
            <v>8511050</v>
          </cell>
        </row>
        <row r="439">
          <cell r="N439">
            <v>0</v>
          </cell>
          <cell r="O439">
            <v>0</v>
          </cell>
          <cell r="P439">
            <v>0</v>
          </cell>
        </row>
        <row r="440">
          <cell r="N440">
            <v>0</v>
          </cell>
          <cell r="O440">
            <v>0</v>
          </cell>
          <cell r="P440">
            <v>0</v>
          </cell>
        </row>
        <row r="441">
          <cell r="N441">
            <v>0</v>
          </cell>
          <cell r="O441">
            <v>0</v>
          </cell>
          <cell r="P441">
            <v>-273869</v>
          </cell>
        </row>
        <row r="442">
          <cell r="N442">
            <v>0</v>
          </cell>
          <cell r="O442">
            <v>0</v>
          </cell>
          <cell r="P442">
            <v>-270811</v>
          </cell>
        </row>
        <row r="443">
          <cell r="N443">
            <v>0</v>
          </cell>
          <cell r="O443">
            <v>0</v>
          </cell>
          <cell r="P443">
            <v>2719028</v>
          </cell>
        </row>
        <row r="444">
          <cell r="N444">
            <v>0</v>
          </cell>
          <cell r="O444">
            <v>0</v>
          </cell>
          <cell r="P444">
            <v>5184</v>
          </cell>
        </row>
        <row r="445">
          <cell r="N445">
            <v>0</v>
          </cell>
          <cell r="O445">
            <v>0</v>
          </cell>
          <cell r="P445">
            <v>158193</v>
          </cell>
        </row>
        <row r="446">
          <cell r="N446">
            <v>0</v>
          </cell>
          <cell r="O446">
            <v>0</v>
          </cell>
          <cell r="P446">
            <v>3650395</v>
          </cell>
        </row>
        <row r="447">
          <cell r="N447">
            <v>0</v>
          </cell>
          <cell r="O447">
            <v>0</v>
          </cell>
          <cell r="P447">
            <v>-8511050</v>
          </cell>
        </row>
        <row r="448">
          <cell r="N448">
            <v>0</v>
          </cell>
          <cell r="O448">
            <v>0</v>
          </cell>
          <cell r="P448">
            <v>-23639572</v>
          </cell>
        </row>
        <row r="449">
          <cell r="N449">
            <v>0</v>
          </cell>
          <cell r="O449">
            <v>0</v>
          </cell>
          <cell r="P449">
            <v>0</v>
          </cell>
        </row>
        <row r="450">
          <cell r="N450">
            <v>0</v>
          </cell>
          <cell r="O450">
            <v>0</v>
          </cell>
          <cell r="P450">
            <v>15911015</v>
          </cell>
        </row>
        <row r="451">
          <cell r="N451">
            <v>0</v>
          </cell>
          <cell r="O451">
            <v>0</v>
          </cell>
          <cell r="P451">
            <v>-1165149</v>
          </cell>
        </row>
        <row r="452">
          <cell r="N452">
            <v>0</v>
          </cell>
          <cell r="O452">
            <v>0</v>
          </cell>
          <cell r="P452">
            <v>0</v>
          </cell>
        </row>
        <row r="453">
          <cell r="N453">
            <v>0</v>
          </cell>
          <cell r="O453">
            <v>0</v>
          </cell>
          <cell r="P453">
            <v>-3849076</v>
          </cell>
        </row>
        <row r="454">
          <cell r="N454">
            <v>0</v>
          </cell>
          <cell r="O454">
            <v>0</v>
          </cell>
          <cell r="P454">
            <v>-400000</v>
          </cell>
        </row>
        <row r="455">
          <cell r="N455">
            <v>0</v>
          </cell>
          <cell r="O455">
            <v>0</v>
          </cell>
          <cell r="P455">
            <v>-550000</v>
          </cell>
        </row>
        <row r="456">
          <cell r="N456">
            <v>0</v>
          </cell>
          <cell r="O456">
            <v>0</v>
          </cell>
          <cell r="P456">
            <v>-2423840</v>
          </cell>
        </row>
        <row r="457">
          <cell r="N457">
            <v>0</v>
          </cell>
          <cell r="O457">
            <v>0</v>
          </cell>
          <cell r="P457">
            <v>38687139984</v>
          </cell>
        </row>
        <row r="458">
          <cell r="N458">
            <v>0</v>
          </cell>
          <cell r="O458">
            <v>0</v>
          </cell>
          <cell r="P458">
            <v>768351017</v>
          </cell>
        </row>
        <row r="459">
          <cell r="N459">
            <v>0</v>
          </cell>
          <cell r="O459">
            <v>0</v>
          </cell>
          <cell r="P459">
            <v>3176573503</v>
          </cell>
        </row>
        <row r="460">
          <cell r="N460">
            <v>0</v>
          </cell>
          <cell r="O460">
            <v>0</v>
          </cell>
          <cell r="P460">
            <v>1661005093</v>
          </cell>
        </row>
        <row r="461">
          <cell r="N461">
            <v>0</v>
          </cell>
          <cell r="O461">
            <v>0</v>
          </cell>
          <cell r="P461">
            <v>29044974</v>
          </cell>
        </row>
        <row r="462">
          <cell r="N462">
            <v>0</v>
          </cell>
          <cell r="O462">
            <v>0</v>
          </cell>
          <cell r="P462">
            <v>2441746</v>
          </cell>
        </row>
        <row r="463">
          <cell r="N463">
            <v>0</v>
          </cell>
          <cell r="O463">
            <v>0</v>
          </cell>
          <cell r="P463">
            <v>285560</v>
          </cell>
        </row>
        <row r="464">
          <cell r="N464">
            <v>0</v>
          </cell>
          <cell r="O464">
            <v>0</v>
          </cell>
          <cell r="P464">
            <v>5909696430</v>
          </cell>
        </row>
        <row r="465">
          <cell r="N465">
            <v>0</v>
          </cell>
          <cell r="O465">
            <v>0</v>
          </cell>
          <cell r="P465">
            <v>20522232</v>
          </cell>
        </row>
        <row r="466">
          <cell r="N466">
            <v>0</v>
          </cell>
          <cell r="O466">
            <v>0</v>
          </cell>
          <cell r="P466">
            <v>191510870</v>
          </cell>
        </row>
        <row r="467">
          <cell r="N467">
            <v>0</v>
          </cell>
          <cell r="O467">
            <v>0</v>
          </cell>
          <cell r="P467">
            <v>961711293</v>
          </cell>
        </row>
        <row r="468">
          <cell r="N468">
            <v>0</v>
          </cell>
          <cell r="O468">
            <v>0</v>
          </cell>
          <cell r="P468">
            <v>8238808</v>
          </cell>
        </row>
        <row r="469">
          <cell r="N469">
            <v>0</v>
          </cell>
          <cell r="O469">
            <v>0</v>
          </cell>
          <cell r="P469">
            <v>151138576</v>
          </cell>
        </row>
        <row r="470">
          <cell r="N470">
            <v>0</v>
          </cell>
          <cell r="O470">
            <v>0</v>
          </cell>
          <cell r="P470">
            <v>1082649135</v>
          </cell>
        </row>
        <row r="471">
          <cell r="N471">
            <v>0</v>
          </cell>
          <cell r="O471">
            <v>0</v>
          </cell>
          <cell r="P471">
            <v>336514556</v>
          </cell>
        </row>
        <row r="472">
          <cell r="N472">
            <v>0</v>
          </cell>
          <cell r="O472">
            <v>0</v>
          </cell>
          <cell r="P472">
            <v>47342192</v>
          </cell>
        </row>
        <row r="473">
          <cell r="N473">
            <v>0</v>
          </cell>
          <cell r="O473">
            <v>0</v>
          </cell>
          <cell r="P473">
            <v>46074230</v>
          </cell>
        </row>
        <row r="474">
          <cell r="N474">
            <v>0</v>
          </cell>
          <cell r="O474">
            <v>0</v>
          </cell>
          <cell r="P474">
            <v>43345265</v>
          </cell>
        </row>
        <row r="475">
          <cell r="N475">
            <v>0</v>
          </cell>
          <cell r="O475">
            <v>0</v>
          </cell>
          <cell r="P475">
            <v>73607097</v>
          </cell>
        </row>
        <row r="476">
          <cell r="N476">
            <v>0</v>
          </cell>
          <cell r="O476">
            <v>0</v>
          </cell>
          <cell r="P476">
            <v>-23374310972</v>
          </cell>
        </row>
        <row r="477">
          <cell r="N477">
            <v>0</v>
          </cell>
          <cell r="O477">
            <v>0</v>
          </cell>
          <cell r="P477">
            <v>-451482022</v>
          </cell>
        </row>
        <row r="478">
          <cell r="N478">
            <v>0</v>
          </cell>
          <cell r="O478">
            <v>0</v>
          </cell>
          <cell r="P478">
            <v>-1788172791</v>
          </cell>
        </row>
        <row r="479">
          <cell r="N479">
            <v>0</v>
          </cell>
          <cell r="O479">
            <v>0</v>
          </cell>
          <cell r="P479">
            <v>-1075249721</v>
          </cell>
        </row>
        <row r="480">
          <cell r="N480">
            <v>0</v>
          </cell>
          <cell r="O480">
            <v>0</v>
          </cell>
          <cell r="P480">
            <v>-19511083</v>
          </cell>
        </row>
        <row r="481">
          <cell r="N481">
            <v>0</v>
          </cell>
          <cell r="O481">
            <v>0</v>
          </cell>
          <cell r="P481">
            <v>-2050550</v>
          </cell>
        </row>
        <row r="482">
          <cell r="N482">
            <v>0</v>
          </cell>
          <cell r="O482">
            <v>0</v>
          </cell>
          <cell r="P482">
            <v>-3338278481</v>
          </cell>
        </row>
        <row r="483">
          <cell r="N483">
            <v>0</v>
          </cell>
          <cell r="O483">
            <v>0</v>
          </cell>
          <cell r="P483">
            <v>-7058283</v>
          </cell>
        </row>
        <row r="484">
          <cell r="N484">
            <v>0</v>
          </cell>
          <cell r="O484">
            <v>0</v>
          </cell>
          <cell r="P484">
            <v>-114405866</v>
          </cell>
        </row>
        <row r="485">
          <cell r="N485">
            <v>0</v>
          </cell>
          <cell r="O485">
            <v>0</v>
          </cell>
          <cell r="P485">
            <v>-201291631</v>
          </cell>
        </row>
        <row r="486">
          <cell r="N486">
            <v>0</v>
          </cell>
          <cell r="O486">
            <v>0</v>
          </cell>
          <cell r="P486">
            <v>-5877412</v>
          </cell>
        </row>
        <row r="487">
          <cell r="N487">
            <v>0</v>
          </cell>
          <cell r="O487">
            <v>0</v>
          </cell>
          <cell r="P487">
            <v>-111378794</v>
          </cell>
        </row>
        <row r="488">
          <cell r="N488">
            <v>0</v>
          </cell>
          <cell r="O488">
            <v>0</v>
          </cell>
          <cell r="P488">
            <v>-102357645</v>
          </cell>
        </row>
        <row r="489">
          <cell r="N489">
            <v>0</v>
          </cell>
          <cell r="O489">
            <v>0</v>
          </cell>
          <cell r="P489">
            <v>-88596291</v>
          </cell>
        </row>
        <row r="490">
          <cell r="N490">
            <v>0</v>
          </cell>
          <cell r="O490">
            <v>0</v>
          </cell>
          <cell r="P490">
            <v>-31166942</v>
          </cell>
        </row>
        <row r="491">
          <cell r="N491">
            <v>0</v>
          </cell>
          <cell r="O491">
            <v>0</v>
          </cell>
          <cell r="P491">
            <v>-29564296</v>
          </cell>
        </row>
        <row r="492">
          <cell r="N492">
            <v>0</v>
          </cell>
          <cell r="O492">
            <v>0</v>
          </cell>
          <cell r="P492">
            <v>-42041929</v>
          </cell>
        </row>
        <row r="493">
          <cell r="N493">
            <v>0</v>
          </cell>
          <cell r="O493">
            <v>0</v>
          </cell>
          <cell r="P493">
            <v>-46641571</v>
          </cell>
        </row>
        <row r="494">
          <cell r="N494">
            <v>0</v>
          </cell>
          <cell r="O494">
            <v>0</v>
          </cell>
          <cell r="P494">
            <v>4288126144</v>
          </cell>
        </row>
        <row r="495">
          <cell r="N495">
            <v>0</v>
          </cell>
          <cell r="O495">
            <v>0</v>
          </cell>
          <cell r="P495">
            <v>1837164</v>
          </cell>
        </row>
        <row r="496">
          <cell r="N496">
            <v>0</v>
          </cell>
          <cell r="O496">
            <v>0</v>
          </cell>
          <cell r="P496">
            <v>238218480</v>
          </cell>
        </row>
        <row r="497">
          <cell r="N497">
            <v>0</v>
          </cell>
          <cell r="O497">
            <v>0</v>
          </cell>
          <cell r="P497">
            <v>2700000</v>
          </cell>
        </row>
        <row r="498">
          <cell r="N498">
            <v>0</v>
          </cell>
          <cell r="O498">
            <v>0</v>
          </cell>
          <cell r="P498">
            <v>998473107</v>
          </cell>
        </row>
        <row r="499">
          <cell r="N499">
            <v>0</v>
          </cell>
          <cell r="O499">
            <v>0</v>
          </cell>
          <cell r="P499">
            <v>56727129</v>
          </cell>
        </row>
        <row r="500">
          <cell r="N500">
            <v>0</v>
          </cell>
          <cell r="O500">
            <v>0</v>
          </cell>
          <cell r="P500">
            <v>151294076</v>
          </cell>
        </row>
        <row r="501">
          <cell r="N501">
            <v>0</v>
          </cell>
          <cell r="O501">
            <v>0</v>
          </cell>
          <cell r="P501">
            <v>-3274373772</v>
          </cell>
        </row>
        <row r="502">
          <cell r="N502">
            <v>0</v>
          </cell>
          <cell r="O502">
            <v>0</v>
          </cell>
          <cell r="P502">
            <v>-1662603</v>
          </cell>
        </row>
        <row r="503">
          <cell r="N503">
            <v>0</v>
          </cell>
          <cell r="O503">
            <v>0</v>
          </cell>
          <cell r="P503">
            <v>-196658277</v>
          </cell>
        </row>
        <row r="504">
          <cell r="N504">
            <v>0</v>
          </cell>
          <cell r="O504">
            <v>0</v>
          </cell>
          <cell r="P504">
            <v>-1717096</v>
          </cell>
        </row>
        <row r="505">
          <cell r="N505">
            <v>0</v>
          </cell>
          <cell r="O505">
            <v>0</v>
          </cell>
          <cell r="P505">
            <v>-820655104</v>
          </cell>
        </row>
        <row r="506">
          <cell r="N506">
            <v>0</v>
          </cell>
          <cell r="O506">
            <v>0</v>
          </cell>
          <cell r="P506">
            <v>-21843871</v>
          </cell>
        </row>
        <row r="507">
          <cell r="N507">
            <v>0</v>
          </cell>
          <cell r="O507">
            <v>0</v>
          </cell>
          <cell r="P507">
            <v>-10704222</v>
          </cell>
        </row>
        <row r="508">
          <cell r="N508">
            <v>0</v>
          </cell>
          <cell r="O508">
            <v>0</v>
          </cell>
          <cell r="P508">
            <v>-23366036</v>
          </cell>
        </row>
        <row r="509">
          <cell r="N509">
            <v>0</v>
          </cell>
          <cell r="O509">
            <v>0</v>
          </cell>
          <cell r="P509">
            <v>-8111500</v>
          </cell>
        </row>
        <row r="510">
          <cell r="N510">
            <v>0</v>
          </cell>
          <cell r="O510">
            <v>0</v>
          </cell>
          <cell r="P510">
            <v>-100356542</v>
          </cell>
        </row>
        <row r="511">
          <cell r="N511">
            <v>0</v>
          </cell>
          <cell r="O511">
            <v>0</v>
          </cell>
          <cell r="P511">
            <v>-9439618</v>
          </cell>
        </row>
        <row r="512">
          <cell r="N512">
            <v>0</v>
          </cell>
          <cell r="O512">
            <v>0</v>
          </cell>
          <cell r="P512">
            <v>-85991102</v>
          </cell>
        </row>
        <row r="513">
          <cell r="N513">
            <v>0</v>
          </cell>
          <cell r="O513">
            <v>0</v>
          </cell>
          <cell r="P513">
            <v>-58693642</v>
          </cell>
        </row>
        <row r="514">
          <cell r="N514">
            <v>0</v>
          </cell>
          <cell r="O514">
            <v>0</v>
          </cell>
          <cell r="P514">
            <v>53382729092</v>
          </cell>
        </row>
        <row r="515">
          <cell r="N515">
            <v>0</v>
          </cell>
          <cell r="O515">
            <v>0</v>
          </cell>
          <cell r="P515">
            <v>2072052223</v>
          </cell>
        </row>
        <row r="516">
          <cell r="N516">
            <v>0</v>
          </cell>
          <cell r="O516">
            <v>0</v>
          </cell>
          <cell r="P516">
            <v>450205872</v>
          </cell>
        </row>
        <row r="517">
          <cell r="N517">
            <v>0</v>
          </cell>
          <cell r="O517">
            <v>0</v>
          </cell>
          <cell r="P517">
            <v>2141108193</v>
          </cell>
        </row>
        <row r="518">
          <cell r="N518">
            <v>0</v>
          </cell>
          <cell r="O518">
            <v>0</v>
          </cell>
          <cell r="P518">
            <v>1917400</v>
          </cell>
        </row>
        <row r="519">
          <cell r="N519">
            <v>0</v>
          </cell>
          <cell r="O519">
            <v>0</v>
          </cell>
          <cell r="P519">
            <v>0</v>
          </cell>
        </row>
        <row r="520">
          <cell r="N520">
            <v>0</v>
          </cell>
          <cell r="O520">
            <v>0</v>
          </cell>
          <cell r="P520">
            <v>15452755</v>
          </cell>
        </row>
        <row r="521">
          <cell r="N521">
            <v>0</v>
          </cell>
          <cell r="O521">
            <v>0</v>
          </cell>
          <cell r="P521">
            <v>-84418164</v>
          </cell>
        </row>
        <row r="522">
          <cell r="N522">
            <v>0</v>
          </cell>
          <cell r="O522">
            <v>0</v>
          </cell>
          <cell r="P522">
            <v>7408793589</v>
          </cell>
        </row>
        <row r="523">
          <cell r="N523">
            <v>0</v>
          </cell>
          <cell r="O523">
            <v>0</v>
          </cell>
          <cell r="P523">
            <v>-5379609</v>
          </cell>
        </row>
        <row r="524">
          <cell r="N524">
            <v>0</v>
          </cell>
          <cell r="O524">
            <v>0</v>
          </cell>
          <cell r="P524">
            <v>552972303</v>
          </cell>
        </row>
        <row r="525">
          <cell r="N525">
            <v>0</v>
          </cell>
          <cell r="O525">
            <v>0</v>
          </cell>
          <cell r="P525">
            <v>737535674</v>
          </cell>
        </row>
        <row r="526">
          <cell r="N526">
            <v>0</v>
          </cell>
          <cell r="O526">
            <v>0</v>
          </cell>
          <cell r="P526">
            <v>-4529111</v>
          </cell>
        </row>
        <row r="527">
          <cell r="N527">
            <v>0</v>
          </cell>
          <cell r="O527">
            <v>0</v>
          </cell>
          <cell r="P527">
            <v>681578884</v>
          </cell>
        </row>
        <row r="528">
          <cell r="N528">
            <v>0</v>
          </cell>
          <cell r="O528">
            <v>0</v>
          </cell>
          <cell r="P528">
            <v>300171710</v>
          </cell>
        </row>
        <row r="529">
          <cell r="N529">
            <v>0</v>
          </cell>
          <cell r="O529">
            <v>0</v>
          </cell>
          <cell r="P529">
            <v>366373827</v>
          </cell>
        </row>
        <row r="530">
          <cell r="N530">
            <v>0</v>
          </cell>
          <cell r="O530">
            <v>0</v>
          </cell>
          <cell r="P530">
            <v>996692482</v>
          </cell>
        </row>
        <row r="531">
          <cell r="N531">
            <v>0</v>
          </cell>
          <cell r="O531">
            <v>0</v>
          </cell>
          <cell r="P531">
            <v>13467519</v>
          </cell>
        </row>
        <row r="532">
          <cell r="N532">
            <v>0</v>
          </cell>
          <cell r="O532">
            <v>0</v>
          </cell>
          <cell r="P532">
            <v>6192676</v>
          </cell>
        </row>
        <row r="533">
          <cell r="N533">
            <v>0</v>
          </cell>
          <cell r="O533">
            <v>0</v>
          </cell>
          <cell r="P533">
            <v>93662624</v>
          </cell>
        </row>
        <row r="534">
          <cell r="N534">
            <v>0</v>
          </cell>
          <cell r="O534">
            <v>0</v>
          </cell>
          <cell r="P534">
            <v>5359038</v>
          </cell>
        </row>
        <row r="535">
          <cell r="N535">
            <v>0</v>
          </cell>
          <cell r="O535">
            <v>0</v>
          </cell>
          <cell r="P535">
            <v>77961255</v>
          </cell>
        </row>
        <row r="536">
          <cell r="N536">
            <v>0</v>
          </cell>
          <cell r="O536">
            <v>0</v>
          </cell>
          <cell r="P536">
            <v>56276032</v>
          </cell>
        </row>
        <row r="537">
          <cell r="N537">
            <v>0</v>
          </cell>
          <cell r="O537">
            <v>0</v>
          </cell>
          <cell r="P537">
            <v>-42367463384</v>
          </cell>
        </row>
        <row r="538">
          <cell r="N538">
            <v>0</v>
          </cell>
          <cell r="O538">
            <v>0</v>
          </cell>
          <cell r="P538">
            <v>-1730305851</v>
          </cell>
        </row>
        <row r="539">
          <cell r="N539">
            <v>0</v>
          </cell>
          <cell r="O539">
            <v>0</v>
          </cell>
          <cell r="P539">
            <v>-258745094</v>
          </cell>
        </row>
        <row r="540">
          <cell r="N540">
            <v>0</v>
          </cell>
          <cell r="O540">
            <v>0</v>
          </cell>
          <cell r="P540">
            <v>-1600508425</v>
          </cell>
        </row>
        <row r="541">
          <cell r="N541">
            <v>0</v>
          </cell>
          <cell r="O541">
            <v>0</v>
          </cell>
          <cell r="P541">
            <v>-1708120</v>
          </cell>
        </row>
        <row r="542">
          <cell r="N542">
            <v>0</v>
          </cell>
          <cell r="O542">
            <v>0</v>
          </cell>
          <cell r="P542">
            <v>10047341</v>
          </cell>
        </row>
        <row r="543">
          <cell r="N543">
            <v>0</v>
          </cell>
          <cell r="O543">
            <v>0</v>
          </cell>
          <cell r="P543">
            <v>-5557209618</v>
          </cell>
        </row>
        <row r="544">
          <cell r="N544">
            <v>0</v>
          </cell>
          <cell r="O544">
            <v>0</v>
          </cell>
          <cell r="P544">
            <v>-254143341</v>
          </cell>
        </row>
        <row r="545">
          <cell r="N545">
            <v>0</v>
          </cell>
          <cell r="O545">
            <v>0</v>
          </cell>
          <cell r="P545">
            <v>-462258905</v>
          </cell>
        </row>
        <row r="546">
          <cell r="N546">
            <v>0</v>
          </cell>
          <cell r="O546">
            <v>0</v>
          </cell>
          <cell r="P546">
            <v>-386664163</v>
          </cell>
        </row>
        <row r="547">
          <cell r="N547">
            <v>0</v>
          </cell>
          <cell r="O547">
            <v>0</v>
          </cell>
          <cell r="P547">
            <v>-97501986</v>
          </cell>
        </row>
        <row r="548">
          <cell r="N548">
            <v>0</v>
          </cell>
          <cell r="O548">
            <v>0</v>
          </cell>
          <cell r="P548">
            <v>-266564341</v>
          </cell>
        </row>
        <row r="549">
          <cell r="N549">
            <v>0</v>
          </cell>
          <cell r="O549">
            <v>0</v>
          </cell>
          <cell r="P549">
            <v>-270875415</v>
          </cell>
        </row>
        <row r="550">
          <cell r="N550">
            <v>0</v>
          </cell>
          <cell r="O550">
            <v>0</v>
          </cell>
          <cell r="P550">
            <v>76672771</v>
          </cell>
        </row>
        <row r="551">
          <cell r="N551">
            <v>0</v>
          </cell>
          <cell r="O551">
            <v>0</v>
          </cell>
          <cell r="P551">
            <v>9513681</v>
          </cell>
        </row>
        <row r="552">
          <cell r="N552">
            <v>0</v>
          </cell>
          <cell r="O552">
            <v>0</v>
          </cell>
          <cell r="P552">
            <v>13436238</v>
          </cell>
        </row>
        <row r="553">
          <cell r="N553">
            <v>0</v>
          </cell>
          <cell r="O553">
            <v>0</v>
          </cell>
          <cell r="P553">
            <v>0</v>
          </cell>
        </row>
        <row r="554">
          <cell r="N554">
            <v>0</v>
          </cell>
          <cell r="O554">
            <v>0</v>
          </cell>
          <cell r="P554">
            <v>-6256250</v>
          </cell>
        </row>
        <row r="555">
          <cell r="N555">
            <v>0</v>
          </cell>
          <cell r="O555">
            <v>0</v>
          </cell>
          <cell r="P555">
            <v>197356141</v>
          </cell>
        </row>
        <row r="556">
          <cell r="N556">
            <v>0</v>
          </cell>
          <cell r="O556">
            <v>0</v>
          </cell>
          <cell r="P556">
            <v>4455121</v>
          </cell>
        </row>
        <row r="557">
          <cell r="N557">
            <v>0</v>
          </cell>
          <cell r="O557">
            <v>0</v>
          </cell>
          <cell r="P557">
            <v>10743792</v>
          </cell>
        </row>
        <row r="558">
          <cell r="N558">
            <v>0</v>
          </cell>
          <cell r="O558">
            <v>0</v>
          </cell>
          <cell r="P558">
            <v>11158040</v>
          </cell>
        </row>
        <row r="559">
          <cell r="N559">
            <v>0</v>
          </cell>
          <cell r="O559">
            <v>0</v>
          </cell>
          <cell r="P559">
            <v>4576032</v>
          </cell>
        </row>
        <row r="560">
          <cell r="N560">
            <v>0</v>
          </cell>
          <cell r="O560">
            <v>0</v>
          </cell>
          <cell r="P560">
            <v>13386770</v>
          </cell>
        </row>
        <row r="561">
          <cell r="N561">
            <v>0</v>
          </cell>
          <cell r="O561">
            <v>0</v>
          </cell>
          <cell r="P561">
            <v>2139526</v>
          </cell>
        </row>
        <row r="562">
          <cell r="N562">
            <v>0</v>
          </cell>
          <cell r="O562">
            <v>0</v>
          </cell>
          <cell r="P562">
            <v>-73119384</v>
          </cell>
        </row>
        <row r="563">
          <cell r="N563">
            <v>0</v>
          </cell>
          <cell r="O563">
            <v>0</v>
          </cell>
          <cell r="P563">
            <v>-9013287</v>
          </cell>
        </row>
        <row r="564">
          <cell r="N564">
            <v>0</v>
          </cell>
          <cell r="O564">
            <v>0</v>
          </cell>
          <cell r="P564">
            <v>-12546236</v>
          </cell>
        </row>
        <row r="565">
          <cell r="N565">
            <v>0</v>
          </cell>
          <cell r="O565">
            <v>0</v>
          </cell>
          <cell r="P565">
            <v>-177171412</v>
          </cell>
        </row>
        <row r="566">
          <cell r="N566">
            <v>0</v>
          </cell>
          <cell r="O566">
            <v>0</v>
          </cell>
          <cell r="P566">
            <v>-2707886</v>
          </cell>
        </row>
        <row r="567">
          <cell r="N567">
            <v>0</v>
          </cell>
          <cell r="O567">
            <v>0</v>
          </cell>
          <cell r="P567">
            <v>-2735175</v>
          </cell>
        </row>
        <row r="568">
          <cell r="N568">
            <v>0</v>
          </cell>
          <cell r="O568">
            <v>0</v>
          </cell>
          <cell r="P568">
            <v>-6927591</v>
          </cell>
        </row>
        <row r="569">
          <cell r="N569">
            <v>0</v>
          </cell>
          <cell r="O569">
            <v>0</v>
          </cell>
          <cell r="P569">
            <v>-3010847</v>
          </cell>
        </row>
        <row r="570">
          <cell r="N570">
            <v>0</v>
          </cell>
          <cell r="O570">
            <v>0</v>
          </cell>
          <cell r="P570">
            <v>-11326275</v>
          </cell>
        </row>
        <row r="571">
          <cell r="N571">
            <v>0</v>
          </cell>
          <cell r="O571">
            <v>0</v>
          </cell>
          <cell r="P571">
            <v>-1262320</v>
          </cell>
        </row>
        <row r="572">
          <cell r="N572">
            <v>0</v>
          </cell>
          <cell r="O572">
            <v>0</v>
          </cell>
          <cell r="P572">
            <v>-248000</v>
          </cell>
        </row>
        <row r="573">
          <cell r="N573">
            <v>0</v>
          </cell>
          <cell r="O573">
            <v>0</v>
          </cell>
          <cell r="P573">
            <v>2492126587</v>
          </cell>
        </row>
        <row r="574">
          <cell r="N574">
            <v>0</v>
          </cell>
          <cell r="O574">
            <v>0</v>
          </cell>
          <cell r="P574">
            <v>52817865</v>
          </cell>
        </row>
        <row r="575">
          <cell r="N575">
            <v>0</v>
          </cell>
          <cell r="O575">
            <v>0</v>
          </cell>
          <cell r="P575">
            <v>30765355</v>
          </cell>
        </row>
        <row r="576">
          <cell r="N576">
            <v>0</v>
          </cell>
          <cell r="O576">
            <v>0</v>
          </cell>
          <cell r="P576">
            <v>130693959</v>
          </cell>
        </row>
        <row r="577">
          <cell r="N577">
            <v>0</v>
          </cell>
          <cell r="O577">
            <v>0</v>
          </cell>
          <cell r="P577">
            <v>9569277</v>
          </cell>
        </row>
        <row r="578">
          <cell r="N578">
            <v>0</v>
          </cell>
          <cell r="O578">
            <v>0</v>
          </cell>
          <cell r="P578">
            <v>9819150</v>
          </cell>
        </row>
        <row r="579">
          <cell r="N579">
            <v>0</v>
          </cell>
          <cell r="O579">
            <v>0</v>
          </cell>
          <cell r="P579">
            <v>179991</v>
          </cell>
        </row>
        <row r="580">
          <cell r="N580">
            <v>0</v>
          </cell>
          <cell r="O580">
            <v>0</v>
          </cell>
          <cell r="P580">
            <v>-3000217</v>
          </cell>
        </row>
        <row r="581">
          <cell r="N581">
            <v>0</v>
          </cell>
          <cell r="O581">
            <v>0</v>
          </cell>
          <cell r="P581">
            <v>573806302</v>
          </cell>
        </row>
        <row r="582">
          <cell r="N582">
            <v>0</v>
          </cell>
          <cell r="O582">
            <v>0</v>
          </cell>
          <cell r="P582">
            <v>16786817</v>
          </cell>
        </row>
        <row r="583">
          <cell r="N583">
            <v>0</v>
          </cell>
          <cell r="O583">
            <v>0</v>
          </cell>
          <cell r="P583">
            <v>14035638</v>
          </cell>
        </row>
        <row r="584">
          <cell r="N584">
            <v>0</v>
          </cell>
          <cell r="O584">
            <v>0</v>
          </cell>
          <cell r="P584">
            <v>91493868</v>
          </cell>
        </row>
        <row r="585">
          <cell r="N585">
            <v>0</v>
          </cell>
          <cell r="O585">
            <v>0</v>
          </cell>
          <cell r="P585">
            <v>29465394</v>
          </cell>
        </row>
        <row r="586">
          <cell r="N586">
            <v>0</v>
          </cell>
          <cell r="O586">
            <v>0</v>
          </cell>
          <cell r="P586">
            <v>113284628</v>
          </cell>
        </row>
        <row r="587">
          <cell r="N587">
            <v>0</v>
          </cell>
          <cell r="O587">
            <v>0</v>
          </cell>
          <cell r="P587">
            <v>3249837</v>
          </cell>
        </row>
        <row r="588">
          <cell r="N588">
            <v>0</v>
          </cell>
          <cell r="O588">
            <v>0</v>
          </cell>
          <cell r="P588">
            <v>17384196</v>
          </cell>
        </row>
        <row r="589">
          <cell r="N589">
            <v>0</v>
          </cell>
          <cell r="O589">
            <v>0</v>
          </cell>
          <cell r="P589">
            <v>236840</v>
          </cell>
        </row>
        <row r="590">
          <cell r="N590">
            <v>0</v>
          </cell>
          <cell r="O590">
            <v>0</v>
          </cell>
          <cell r="P590">
            <v>-2061484684</v>
          </cell>
        </row>
        <row r="591">
          <cell r="N591">
            <v>0</v>
          </cell>
          <cell r="O591">
            <v>0</v>
          </cell>
          <cell r="P591">
            <v>-32976329</v>
          </cell>
        </row>
        <row r="592">
          <cell r="N592">
            <v>0</v>
          </cell>
          <cell r="O592">
            <v>0</v>
          </cell>
          <cell r="P592">
            <v>-25713318</v>
          </cell>
        </row>
        <row r="593">
          <cell r="N593">
            <v>0</v>
          </cell>
          <cell r="O593">
            <v>0</v>
          </cell>
          <cell r="P593">
            <v>-108292318</v>
          </cell>
        </row>
        <row r="594">
          <cell r="N594">
            <v>0</v>
          </cell>
          <cell r="O594">
            <v>0</v>
          </cell>
          <cell r="P594">
            <v>-8583195</v>
          </cell>
        </row>
        <row r="595">
          <cell r="N595">
            <v>0</v>
          </cell>
          <cell r="O595">
            <v>0</v>
          </cell>
          <cell r="P595">
            <v>-4670147</v>
          </cell>
        </row>
        <row r="596">
          <cell r="N596">
            <v>0</v>
          </cell>
          <cell r="O596">
            <v>0</v>
          </cell>
          <cell r="P596">
            <v>-489717896</v>
          </cell>
        </row>
        <row r="597">
          <cell r="N597">
            <v>0</v>
          </cell>
          <cell r="O597">
            <v>0</v>
          </cell>
          <cell r="P597">
            <v>-7884638</v>
          </cell>
        </row>
        <row r="598">
          <cell r="N598">
            <v>0</v>
          </cell>
          <cell r="O598">
            <v>0</v>
          </cell>
          <cell r="P598">
            <v>-7125286</v>
          </cell>
        </row>
        <row r="599">
          <cell r="N599">
            <v>0</v>
          </cell>
          <cell r="O599">
            <v>0</v>
          </cell>
          <cell r="P599">
            <v>-58262603</v>
          </cell>
        </row>
        <row r="600">
          <cell r="N600">
            <v>0</v>
          </cell>
          <cell r="O600">
            <v>0</v>
          </cell>
          <cell r="P600">
            <v>-21296123</v>
          </cell>
        </row>
        <row r="601">
          <cell r="N601">
            <v>0</v>
          </cell>
          <cell r="O601">
            <v>0</v>
          </cell>
          <cell r="P601">
            <v>-67348747</v>
          </cell>
        </row>
        <row r="602">
          <cell r="N602">
            <v>0</v>
          </cell>
          <cell r="O602">
            <v>0</v>
          </cell>
          <cell r="P602">
            <v>-1444493</v>
          </cell>
        </row>
        <row r="603">
          <cell r="N603">
            <v>0</v>
          </cell>
          <cell r="O603">
            <v>0</v>
          </cell>
          <cell r="P603">
            <v>-9882154</v>
          </cell>
        </row>
        <row r="604">
          <cell r="N604">
            <v>0</v>
          </cell>
          <cell r="O604">
            <v>0</v>
          </cell>
          <cell r="P604">
            <v>186878840</v>
          </cell>
        </row>
        <row r="605">
          <cell r="N605">
            <v>0</v>
          </cell>
          <cell r="O605">
            <v>0</v>
          </cell>
          <cell r="P605">
            <v>19900800</v>
          </cell>
        </row>
        <row r="606">
          <cell r="N606">
            <v>0</v>
          </cell>
          <cell r="O606">
            <v>0</v>
          </cell>
          <cell r="P606">
            <v>3054000</v>
          </cell>
        </row>
        <row r="607">
          <cell r="N607">
            <v>0</v>
          </cell>
          <cell r="O607">
            <v>0</v>
          </cell>
          <cell r="P607">
            <v>0</v>
          </cell>
        </row>
        <row r="608">
          <cell r="N608">
            <v>0</v>
          </cell>
          <cell r="O608">
            <v>0</v>
          </cell>
          <cell r="P608">
            <v>149758140</v>
          </cell>
        </row>
        <row r="609">
          <cell r="N609">
            <v>0</v>
          </cell>
          <cell r="O609">
            <v>0</v>
          </cell>
          <cell r="P609">
            <v>5370000</v>
          </cell>
        </row>
        <row r="610">
          <cell r="N610">
            <v>0</v>
          </cell>
          <cell r="O610">
            <v>0</v>
          </cell>
          <cell r="P610">
            <v>6450723</v>
          </cell>
        </row>
        <row r="611">
          <cell r="N611">
            <v>0</v>
          </cell>
          <cell r="O611">
            <v>0</v>
          </cell>
          <cell r="P611">
            <v>-42630560</v>
          </cell>
        </row>
        <row r="612">
          <cell r="N612">
            <v>0</v>
          </cell>
          <cell r="O612">
            <v>0</v>
          </cell>
          <cell r="P612">
            <v>-4158000</v>
          </cell>
        </row>
        <row r="613">
          <cell r="N613">
            <v>0</v>
          </cell>
          <cell r="O613">
            <v>0</v>
          </cell>
          <cell r="P613">
            <v>-559900</v>
          </cell>
        </row>
        <row r="614">
          <cell r="N614">
            <v>0</v>
          </cell>
          <cell r="O614">
            <v>0</v>
          </cell>
          <cell r="P614">
            <v>0</v>
          </cell>
        </row>
        <row r="615">
          <cell r="N615">
            <v>0</v>
          </cell>
          <cell r="O615">
            <v>0</v>
          </cell>
          <cell r="P615">
            <v>-28263460</v>
          </cell>
        </row>
        <row r="616">
          <cell r="N616">
            <v>0</v>
          </cell>
          <cell r="O616">
            <v>0</v>
          </cell>
          <cell r="P616">
            <v>-716000</v>
          </cell>
        </row>
        <row r="617">
          <cell r="N617">
            <v>0</v>
          </cell>
          <cell r="O617">
            <v>0</v>
          </cell>
          <cell r="P617">
            <v>-1652364</v>
          </cell>
        </row>
        <row r="618">
          <cell r="N618">
            <v>0</v>
          </cell>
          <cell r="O618">
            <v>0</v>
          </cell>
          <cell r="P618">
            <v>10385193363</v>
          </cell>
        </row>
        <row r="619">
          <cell r="N619">
            <v>0</v>
          </cell>
          <cell r="O619">
            <v>0</v>
          </cell>
          <cell r="P619">
            <v>235986785</v>
          </cell>
        </row>
        <row r="620">
          <cell r="N620">
            <v>0</v>
          </cell>
          <cell r="O620">
            <v>0</v>
          </cell>
          <cell r="P620">
            <v>337900000</v>
          </cell>
        </row>
        <row r="621">
          <cell r="N621">
            <v>0</v>
          </cell>
          <cell r="O621">
            <v>0</v>
          </cell>
          <cell r="P621">
            <v>286586555</v>
          </cell>
        </row>
        <row r="622">
          <cell r="N622">
            <v>0</v>
          </cell>
          <cell r="O622">
            <v>0</v>
          </cell>
          <cell r="P622">
            <v>54661101</v>
          </cell>
        </row>
        <row r="623">
          <cell r="N623">
            <v>0</v>
          </cell>
          <cell r="O623">
            <v>0</v>
          </cell>
          <cell r="P623">
            <v>44171058</v>
          </cell>
        </row>
        <row r="624">
          <cell r="N624">
            <v>0</v>
          </cell>
          <cell r="O624">
            <v>0</v>
          </cell>
          <cell r="P624">
            <v>47180390</v>
          </cell>
        </row>
        <row r="625">
          <cell r="N625">
            <v>0</v>
          </cell>
          <cell r="O625">
            <v>0</v>
          </cell>
          <cell r="P625">
            <v>628866053</v>
          </cell>
        </row>
        <row r="626">
          <cell r="N626">
            <v>0</v>
          </cell>
          <cell r="O626">
            <v>0</v>
          </cell>
          <cell r="P626">
            <v>0</v>
          </cell>
        </row>
        <row r="627">
          <cell r="N627">
            <v>0</v>
          </cell>
          <cell r="O627">
            <v>0</v>
          </cell>
          <cell r="P627">
            <v>420687</v>
          </cell>
        </row>
        <row r="628">
          <cell r="N628">
            <v>0</v>
          </cell>
          <cell r="O628">
            <v>0</v>
          </cell>
          <cell r="P628">
            <v>153742828</v>
          </cell>
        </row>
        <row r="629">
          <cell r="N629">
            <v>0</v>
          </cell>
          <cell r="O629">
            <v>0</v>
          </cell>
          <cell r="P629">
            <v>-576037422</v>
          </cell>
        </row>
        <row r="630">
          <cell r="N630">
            <v>0</v>
          </cell>
          <cell r="O630">
            <v>0</v>
          </cell>
          <cell r="P630">
            <v>-735019876</v>
          </cell>
        </row>
        <row r="631">
          <cell r="N631">
            <v>0</v>
          </cell>
          <cell r="O631">
            <v>0</v>
          </cell>
          <cell r="P631">
            <v>735019876</v>
          </cell>
        </row>
        <row r="632">
          <cell r="N632">
            <v>0</v>
          </cell>
          <cell r="O632">
            <v>0</v>
          </cell>
          <cell r="P632">
            <v>0</v>
          </cell>
        </row>
        <row r="633">
          <cell r="N633">
            <v>0</v>
          </cell>
          <cell r="O633">
            <v>0</v>
          </cell>
          <cell r="P633">
            <v>0</v>
          </cell>
        </row>
        <row r="634">
          <cell r="N634">
            <v>0</v>
          </cell>
          <cell r="O634">
            <v>0</v>
          </cell>
          <cell r="P634">
            <v>0</v>
          </cell>
        </row>
        <row r="635">
          <cell r="N635">
            <v>0</v>
          </cell>
          <cell r="O635">
            <v>0</v>
          </cell>
          <cell r="P635">
            <v>60241096</v>
          </cell>
        </row>
        <row r="636">
          <cell r="N636">
            <v>0</v>
          </cell>
          <cell r="O636">
            <v>0</v>
          </cell>
          <cell r="P636">
            <v>140979091</v>
          </cell>
        </row>
        <row r="637">
          <cell r="N637">
            <v>0</v>
          </cell>
          <cell r="O637">
            <v>0</v>
          </cell>
          <cell r="P637">
            <v>-6967991</v>
          </cell>
        </row>
        <row r="638">
          <cell r="N638">
            <v>0</v>
          </cell>
          <cell r="O638">
            <v>0</v>
          </cell>
          <cell r="P638">
            <v>49286878</v>
          </cell>
        </row>
        <row r="639">
          <cell r="N639">
            <v>0</v>
          </cell>
          <cell r="O639">
            <v>0</v>
          </cell>
          <cell r="P639">
            <v>49895040</v>
          </cell>
        </row>
        <row r="640">
          <cell r="N640">
            <v>0</v>
          </cell>
          <cell r="O640">
            <v>0</v>
          </cell>
          <cell r="P640">
            <v>476898</v>
          </cell>
        </row>
        <row r="641">
          <cell r="N641">
            <v>0</v>
          </cell>
          <cell r="O641">
            <v>0</v>
          </cell>
          <cell r="P641">
            <v>-537888193</v>
          </cell>
        </row>
        <row r="642">
          <cell r="N642">
            <v>0</v>
          </cell>
          <cell r="O642">
            <v>0</v>
          </cell>
          <cell r="P642">
            <v>125000</v>
          </cell>
        </row>
        <row r="643">
          <cell r="N643">
            <v>0</v>
          </cell>
          <cell r="O643">
            <v>0</v>
          </cell>
          <cell r="P643">
            <v>6040251</v>
          </cell>
        </row>
        <row r="644">
          <cell r="N644">
            <v>0</v>
          </cell>
          <cell r="O644">
            <v>0</v>
          </cell>
          <cell r="P644">
            <v>3796009</v>
          </cell>
        </row>
        <row r="645">
          <cell r="N645">
            <v>0</v>
          </cell>
          <cell r="O645">
            <v>0</v>
          </cell>
          <cell r="P645">
            <v>14900737</v>
          </cell>
        </row>
        <row r="646">
          <cell r="N646">
            <v>0</v>
          </cell>
          <cell r="O646">
            <v>0</v>
          </cell>
          <cell r="P646">
            <v>11906543</v>
          </cell>
        </row>
        <row r="647">
          <cell r="N647">
            <v>0</v>
          </cell>
          <cell r="O647">
            <v>0</v>
          </cell>
          <cell r="P647">
            <v>718789</v>
          </cell>
        </row>
        <row r="648">
          <cell r="N648">
            <v>0</v>
          </cell>
          <cell r="O648">
            <v>0</v>
          </cell>
          <cell r="P648">
            <v>367706</v>
          </cell>
        </row>
        <row r="649">
          <cell r="N649">
            <v>0</v>
          </cell>
          <cell r="O649">
            <v>0</v>
          </cell>
          <cell r="P649">
            <v>4850087</v>
          </cell>
        </row>
        <row r="650">
          <cell r="N650">
            <v>0</v>
          </cell>
          <cell r="O650">
            <v>0</v>
          </cell>
          <cell r="P650">
            <v>1595200</v>
          </cell>
        </row>
        <row r="651">
          <cell r="N651">
            <v>0</v>
          </cell>
          <cell r="O651">
            <v>0</v>
          </cell>
          <cell r="P651">
            <v>697143</v>
          </cell>
        </row>
        <row r="652">
          <cell r="N652">
            <v>0</v>
          </cell>
          <cell r="O652">
            <v>0</v>
          </cell>
          <cell r="P652">
            <v>1342900</v>
          </cell>
        </row>
        <row r="653">
          <cell r="N653">
            <v>0</v>
          </cell>
          <cell r="O653">
            <v>0</v>
          </cell>
          <cell r="P653">
            <v>5148452</v>
          </cell>
        </row>
        <row r="654">
          <cell r="N654">
            <v>0</v>
          </cell>
          <cell r="O654">
            <v>0</v>
          </cell>
          <cell r="P654">
            <v>1467800</v>
          </cell>
        </row>
        <row r="655">
          <cell r="N655">
            <v>0</v>
          </cell>
          <cell r="O655">
            <v>0</v>
          </cell>
          <cell r="P655">
            <v>360000</v>
          </cell>
        </row>
        <row r="656">
          <cell r="N656">
            <v>0</v>
          </cell>
          <cell r="O656">
            <v>0</v>
          </cell>
          <cell r="P656">
            <v>4627918122</v>
          </cell>
        </row>
        <row r="657">
          <cell r="N657">
            <v>0</v>
          </cell>
          <cell r="O657">
            <v>0</v>
          </cell>
          <cell r="P657">
            <v>535119394</v>
          </cell>
        </row>
        <row r="658">
          <cell r="N658">
            <v>0</v>
          </cell>
          <cell r="O658">
            <v>0</v>
          </cell>
          <cell r="P658">
            <v>32502596</v>
          </cell>
        </row>
        <row r="659">
          <cell r="N659">
            <v>0</v>
          </cell>
          <cell r="O659">
            <v>0</v>
          </cell>
          <cell r="P659">
            <v>40731600</v>
          </cell>
        </row>
        <row r="660">
          <cell r="N660">
            <v>0</v>
          </cell>
          <cell r="O660">
            <v>0</v>
          </cell>
          <cell r="P660">
            <v>32601900</v>
          </cell>
        </row>
        <row r="661">
          <cell r="N661">
            <v>0</v>
          </cell>
          <cell r="O661">
            <v>0</v>
          </cell>
          <cell r="P661">
            <v>51750000</v>
          </cell>
        </row>
        <row r="662">
          <cell r="N662">
            <v>0</v>
          </cell>
          <cell r="O662">
            <v>0</v>
          </cell>
          <cell r="P662">
            <v>2235291764</v>
          </cell>
        </row>
        <row r="663">
          <cell r="N663">
            <v>0</v>
          </cell>
          <cell r="O663">
            <v>0</v>
          </cell>
          <cell r="P663">
            <v>0</v>
          </cell>
        </row>
        <row r="664">
          <cell r="N664">
            <v>0</v>
          </cell>
          <cell r="O664">
            <v>0</v>
          </cell>
          <cell r="P664">
            <v>635522</v>
          </cell>
        </row>
        <row r="665">
          <cell r="N665">
            <v>0</v>
          </cell>
          <cell r="O665">
            <v>0</v>
          </cell>
          <cell r="P665">
            <v>1522950</v>
          </cell>
        </row>
        <row r="666">
          <cell r="N666">
            <v>0</v>
          </cell>
          <cell r="O666">
            <v>0</v>
          </cell>
          <cell r="P666">
            <v>-578999</v>
          </cell>
        </row>
        <row r="667">
          <cell r="N667">
            <v>0</v>
          </cell>
          <cell r="O667">
            <v>0</v>
          </cell>
          <cell r="P667">
            <v>370000</v>
          </cell>
        </row>
        <row r="668">
          <cell r="N668">
            <v>0</v>
          </cell>
          <cell r="O668">
            <v>0</v>
          </cell>
          <cell r="P668">
            <v>-551122</v>
          </cell>
        </row>
        <row r="669">
          <cell r="N669">
            <v>0</v>
          </cell>
          <cell r="O669">
            <v>0</v>
          </cell>
          <cell r="P669">
            <v>398824</v>
          </cell>
        </row>
        <row r="670">
          <cell r="N670">
            <v>0</v>
          </cell>
          <cell r="O670">
            <v>0</v>
          </cell>
          <cell r="P670">
            <v>18642528</v>
          </cell>
        </row>
        <row r="671">
          <cell r="N671">
            <v>0</v>
          </cell>
          <cell r="O671">
            <v>0</v>
          </cell>
          <cell r="P671">
            <v>259908256</v>
          </cell>
        </row>
        <row r="672">
          <cell r="N672">
            <v>0</v>
          </cell>
          <cell r="O672">
            <v>0</v>
          </cell>
          <cell r="P672">
            <v>45838046</v>
          </cell>
        </row>
        <row r="673">
          <cell r="N673">
            <v>0</v>
          </cell>
          <cell r="O673">
            <v>0</v>
          </cell>
          <cell r="P673">
            <v>8509033</v>
          </cell>
        </row>
        <row r="674">
          <cell r="N674">
            <v>0</v>
          </cell>
          <cell r="O674">
            <v>0</v>
          </cell>
          <cell r="P674">
            <v>0</v>
          </cell>
        </row>
        <row r="675">
          <cell r="N675">
            <v>0</v>
          </cell>
          <cell r="O675">
            <v>0</v>
          </cell>
          <cell r="P675">
            <v>0</v>
          </cell>
        </row>
        <row r="676">
          <cell r="N676">
            <v>0</v>
          </cell>
          <cell r="O676">
            <v>0</v>
          </cell>
          <cell r="P676">
            <v>0</v>
          </cell>
        </row>
        <row r="677">
          <cell r="N677">
            <v>0</v>
          </cell>
          <cell r="O677">
            <v>0</v>
          </cell>
          <cell r="P677">
            <v>0</v>
          </cell>
        </row>
        <row r="678">
          <cell r="N678">
            <v>0</v>
          </cell>
          <cell r="O678">
            <v>0</v>
          </cell>
          <cell r="P678">
            <v>0</v>
          </cell>
        </row>
        <row r="679">
          <cell r="N679">
            <v>0</v>
          </cell>
          <cell r="O679">
            <v>0</v>
          </cell>
          <cell r="P679">
            <v>0</v>
          </cell>
        </row>
        <row r="680">
          <cell r="N680">
            <v>0</v>
          </cell>
          <cell r="O680">
            <v>0</v>
          </cell>
          <cell r="P680">
            <v>0</v>
          </cell>
        </row>
        <row r="681">
          <cell r="N681">
            <v>0</v>
          </cell>
          <cell r="O681">
            <v>0</v>
          </cell>
          <cell r="P681">
            <v>0</v>
          </cell>
        </row>
        <row r="682">
          <cell r="N682">
            <v>0</v>
          </cell>
          <cell r="O682">
            <v>0</v>
          </cell>
          <cell r="P682">
            <v>0</v>
          </cell>
        </row>
        <row r="683">
          <cell r="N683">
            <v>0</v>
          </cell>
          <cell r="O683">
            <v>0</v>
          </cell>
          <cell r="P683">
            <v>0</v>
          </cell>
        </row>
        <row r="684">
          <cell r="N684">
            <v>0</v>
          </cell>
          <cell r="O684">
            <v>0</v>
          </cell>
          <cell r="P684">
            <v>0</v>
          </cell>
        </row>
        <row r="685">
          <cell r="N685">
            <v>0</v>
          </cell>
          <cell r="O685">
            <v>0</v>
          </cell>
          <cell r="P685">
            <v>0</v>
          </cell>
        </row>
        <row r="686">
          <cell r="N686">
            <v>0</v>
          </cell>
          <cell r="O686">
            <v>0</v>
          </cell>
          <cell r="P686">
            <v>0</v>
          </cell>
        </row>
        <row r="687">
          <cell r="N687">
            <v>0</v>
          </cell>
          <cell r="O687">
            <v>0</v>
          </cell>
          <cell r="P687">
            <v>0</v>
          </cell>
        </row>
        <row r="688">
          <cell r="N688">
            <v>0</v>
          </cell>
          <cell r="O688">
            <v>0</v>
          </cell>
          <cell r="P688">
            <v>0</v>
          </cell>
        </row>
        <row r="689">
          <cell r="N689">
            <v>0</v>
          </cell>
          <cell r="O689">
            <v>0</v>
          </cell>
          <cell r="P689">
            <v>1382225335</v>
          </cell>
        </row>
        <row r="690">
          <cell r="N690">
            <v>0</v>
          </cell>
          <cell r="O690">
            <v>0</v>
          </cell>
          <cell r="P690">
            <v>0</v>
          </cell>
        </row>
        <row r="691">
          <cell r="N691">
            <v>0</v>
          </cell>
          <cell r="O691">
            <v>0</v>
          </cell>
          <cell r="P691">
            <v>627640</v>
          </cell>
        </row>
        <row r="692">
          <cell r="N692">
            <v>0</v>
          </cell>
          <cell r="O692">
            <v>0</v>
          </cell>
          <cell r="P692">
            <v>627640</v>
          </cell>
        </row>
        <row r="693">
          <cell r="N693">
            <v>0</v>
          </cell>
          <cell r="O693">
            <v>0</v>
          </cell>
          <cell r="P693">
            <v>0</v>
          </cell>
        </row>
        <row r="694">
          <cell r="N694">
            <v>0</v>
          </cell>
          <cell r="O694">
            <v>0</v>
          </cell>
          <cell r="P694">
            <v>0</v>
          </cell>
        </row>
        <row r="695">
          <cell r="N695">
            <v>0</v>
          </cell>
          <cell r="O695">
            <v>0</v>
          </cell>
          <cell r="P695">
            <v>20520001</v>
          </cell>
        </row>
        <row r="696">
          <cell r="N696">
            <v>0</v>
          </cell>
          <cell r="O696">
            <v>0</v>
          </cell>
          <cell r="P696">
            <v>-412428</v>
          </cell>
        </row>
        <row r="697">
          <cell r="N697">
            <v>0</v>
          </cell>
          <cell r="O697">
            <v>0</v>
          </cell>
          <cell r="P697">
            <v>21510586</v>
          </cell>
        </row>
        <row r="698">
          <cell r="N698">
            <v>0</v>
          </cell>
          <cell r="O698">
            <v>0</v>
          </cell>
          <cell r="P698">
            <v>5389587</v>
          </cell>
        </row>
        <row r="699">
          <cell r="N699">
            <v>0</v>
          </cell>
          <cell r="O699">
            <v>0</v>
          </cell>
          <cell r="P699">
            <v>0</v>
          </cell>
        </row>
        <row r="700">
          <cell r="N700">
            <v>0</v>
          </cell>
          <cell r="O700">
            <v>0</v>
          </cell>
          <cell r="P700">
            <v>0</v>
          </cell>
        </row>
        <row r="701">
          <cell r="N701">
            <v>0</v>
          </cell>
          <cell r="O701">
            <v>0</v>
          </cell>
          <cell r="P701">
            <v>32640</v>
          </cell>
        </row>
        <row r="702">
          <cell r="N702">
            <v>0</v>
          </cell>
          <cell r="O702">
            <v>0</v>
          </cell>
          <cell r="P702">
            <v>0</v>
          </cell>
        </row>
        <row r="703">
          <cell r="N703">
            <v>0</v>
          </cell>
          <cell r="O703">
            <v>0</v>
          </cell>
          <cell r="P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</row>
        <row r="705">
          <cell r="N705">
            <v>0</v>
          </cell>
          <cell r="O705">
            <v>0</v>
          </cell>
          <cell r="P705">
            <v>0</v>
          </cell>
        </row>
        <row r="706">
          <cell r="N706">
            <v>0</v>
          </cell>
          <cell r="O706">
            <v>0</v>
          </cell>
          <cell r="P706">
            <v>0</v>
          </cell>
        </row>
        <row r="707">
          <cell r="N707">
            <v>0</v>
          </cell>
          <cell r="O707">
            <v>0</v>
          </cell>
          <cell r="P707">
            <v>0</v>
          </cell>
        </row>
        <row r="708">
          <cell r="N708">
            <v>0</v>
          </cell>
          <cell r="O708">
            <v>0</v>
          </cell>
          <cell r="P708">
            <v>0</v>
          </cell>
        </row>
        <row r="709">
          <cell r="N709">
            <v>0</v>
          </cell>
          <cell r="O709">
            <v>0</v>
          </cell>
          <cell r="P709">
            <v>0</v>
          </cell>
        </row>
        <row r="710">
          <cell r="N710">
            <v>0</v>
          </cell>
          <cell r="O710">
            <v>0</v>
          </cell>
          <cell r="P710">
            <v>0</v>
          </cell>
        </row>
        <row r="711">
          <cell r="N711">
            <v>0</v>
          </cell>
          <cell r="O711">
            <v>0</v>
          </cell>
          <cell r="P711">
            <v>2926044</v>
          </cell>
        </row>
        <row r="712">
          <cell r="N712">
            <v>0</v>
          </cell>
          <cell r="O712">
            <v>0</v>
          </cell>
          <cell r="P712">
            <v>-2926044</v>
          </cell>
        </row>
        <row r="713">
          <cell r="N713">
            <v>0</v>
          </cell>
          <cell r="O713">
            <v>0</v>
          </cell>
          <cell r="P713">
            <v>178232108</v>
          </cell>
        </row>
        <row r="714">
          <cell r="N714">
            <v>0</v>
          </cell>
          <cell r="O714">
            <v>0</v>
          </cell>
          <cell r="P714">
            <v>254895</v>
          </cell>
        </row>
        <row r="715">
          <cell r="N715">
            <v>0</v>
          </cell>
          <cell r="O715">
            <v>0</v>
          </cell>
          <cell r="P715">
            <v>0</v>
          </cell>
        </row>
        <row r="716">
          <cell r="N716">
            <v>0</v>
          </cell>
          <cell r="O716">
            <v>0</v>
          </cell>
          <cell r="P716">
            <v>1294527</v>
          </cell>
        </row>
        <row r="717">
          <cell r="N717">
            <v>0</v>
          </cell>
          <cell r="O717">
            <v>0</v>
          </cell>
          <cell r="P717">
            <v>2926044</v>
          </cell>
        </row>
        <row r="718">
          <cell r="N718">
            <v>0</v>
          </cell>
          <cell r="O718">
            <v>0</v>
          </cell>
          <cell r="P718">
            <v>745391</v>
          </cell>
        </row>
        <row r="719">
          <cell r="N719">
            <v>0</v>
          </cell>
          <cell r="O719">
            <v>0</v>
          </cell>
          <cell r="P719">
            <v>1277247</v>
          </cell>
        </row>
        <row r="720">
          <cell r="N720">
            <v>0</v>
          </cell>
          <cell r="O720">
            <v>0</v>
          </cell>
          <cell r="P720">
            <v>98000</v>
          </cell>
        </row>
        <row r="721">
          <cell r="N721">
            <v>0</v>
          </cell>
          <cell r="O721">
            <v>0</v>
          </cell>
          <cell r="P721">
            <v>-2551199779</v>
          </cell>
        </row>
        <row r="722">
          <cell r="N722">
            <v>0</v>
          </cell>
          <cell r="O722">
            <v>0</v>
          </cell>
          <cell r="P722">
            <v>0</v>
          </cell>
        </row>
        <row r="723">
          <cell r="N723">
            <v>0</v>
          </cell>
          <cell r="O723">
            <v>0</v>
          </cell>
          <cell r="P723">
            <v>0</v>
          </cell>
        </row>
        <row r="724">
          <cell r="N724">
            <v>0</v>
          </cell>
          <cell r="O724">
            <v>0</v>
          </cell>
          <cell r="P724">
            <v>0</v>
          </cell>
        </row>
        <row r="725">
          <cell r="N725">
            <v>0</v>
          </cell>
          <cell r="O725">
            <v>0</v>
          </cell>
          <cell r="P725">
            <v>0</v>
          </cell>
        </row>
        <row r="726">
          <cell r="N726">
            <v>0</v>
          </cell>
          <cell r="O726">
            <v>0</v>
          </cell>
          <cell r="P726">
            <v>0</v>
          </cell>
        </row>
        <row r="727">
          <cell r="N727">
            <v>0</v>
          </cell>
          <cell r="O727">
            <v>0</v>
          </cell>
          <cell r="P727">
            <v>76840920</v>
          </cell>
        </row>
        <row r="728">
          <cell r="N728">
            <v>0</v>
          </cell>
          <cell r="O728">
            <v>0</v>
          </cell>
          <cell r="P728">
            <v>19179753</v>
          </cell>
        </row>
        <row r="729">
          <cell r="N729">
            <v>0</v>
          </cell>
          <cell r="O729">
            <v>0</v>
          </cell>
          <cell r="P729">
            <v>-1080745</v>
          </cell>
        </row>
        <row r="730">
          <cell r="N730">
            <v>0</v>
          </cell>
          <cell r="O730">
            <v>0</v>
          </cell>
          <cell r="P730">
            <v>2408170254</v>
          </cell>
        </row>
        <row r="731">
          <cell r="N731">
            <v>0</v>
          </cell>
          <cell r="O731">
            <v>0</v>
          </cell>
          <cell r="P731">
            <v>0</v>
          </cell>
        </row>
        <row r="732">
          <cell r="N732">
            <v>0</v>
          </cell>
          <cell r="O732">
            <v>0</v>
          </cell>
          <cell r="P732">
            <v>231732751</v>
          </cell>
        </row>
        <row r="733">
          <cell r="N733">
            <v>0</v>
          </cell>
          <cell r="O733">
            <v>0</v>
          </cell>
          <cell r="P733">
            <v>2638676750</v>
          </cell>
        </row>
        <row r="734">
          <cell r="N734">
            <v>0</v>
          </cell>
          <cell r="O734">
            <v>0</v>
          </cell>
          <cell r="P734">
            <v>36448000</v>
          </cell>
        </row>
        <row r="735">
          <cell r="N735">
            <v>0</v>
          </cell>
          <cell r="O735">
            <v>0</v>
          </cell>
          <cell r="P735">
            <v>0</v>
          </cell>
        </row>
        <row r="736">
          <cell r="N736">
            <v>0</v>
          </cell>
          <cell r="O736">
            <v>0</v>
          </cell>
          <cell r="P736">
            <v>6366454</v>
          </cell>
        </row>
        <row r="737">
          <cell r="N737">
            <v>0</v>
          </cell>
          <cell r="O737">
            <v>0</v>
          </cell>
          <cell r="P737">
            <v>35943363</v>
          </cell>
        </row>
        <row r="738">
          <cell r="N738">
            <v>0</v>
          </cell>
          <cell r="O738">
            <v>0</v>
          </cell>
          <cell r="P738">
            <v>17265398</v>
          </cell>
        </row>
        <row r="739">
          <cell r="N739">
            <v>0</v>
          </cell>
          <cell r="O739">
            <v>0</v>
          </cell>
          <cell r="P739">
            <v>-96020673</v>
          </cell>
        </row>
        <row r="740">
          <cell r="N740">
            <v>0</v>
          </cell>
          <cell r="O740">
            <v>0</v>
          </cell>
          <cell r="P740">
            <v>24468097</v>
          </cell>
        </row>
        <row r="741">
          <cell r="N741">
            <v>0</v>
          </cell>
          <cell r="O741">
            <v>0</v>
          </cell>
          <cell r="P741">
            <v>-1279994</v>
          </cell>
        </row>
        <row r="742">
          <cell r="N742">
            <v>0</v>
          </cell>
          <cell r="O742">
            <v>0</v>
          </cell>
          <cell r="P742">
            <v>1279994</v>
          </cell>
        </row>
        <row r="743">
          <cell r="N743">
            <v>0</v>
          </cell>
          <cell r="O743">
            <v>0</v>
          </cell>
          <cell r="P743">
            <v>10038272</v>
          </cell>
        </row>
        <row r="744">
          <cell r="N744">
            <v>0</v>
          </cell>
          <cell r="O744">
            <v>0</v>
          </cell>
          <cell r="P744">
            <v>1435775</v>
          </cell>
        </row>
        <row r="745">
          <cell r="N745">
            <v>0</v>
          </cell>
          <cell r="O745">
            <v>0</v>
          </cell>
          <cell r="P745">
            <v>30437552</v>
          </cell>
        </row>
        <row r="746">
          <cell r="N746">
            <v>0</v>
          </cell>
          <cell r="O746">
            <v>0</v>
          </cell>
          <cell r="P746">
            <v>260878161</v>
          </cell>
        </row>
        <row r="747">
          <cell r="N747">
            <v>0</v>
          </cell>
          <cell r="O747">
            <v>0</v>
          </cell>
          <cell r="P747">
            <v>23819880</v>
          </cell>
        </row>
        <row r="748">
          <cell r="N748">
            <v>0</v>
          </cell>
          <cell r="O748">
            <v>0</v>
          </cell>
          <cell r="P748">
            <v>14598884</v>
          </cell>
        </row>
        <row r="749">
          <cell r="N749">
            <v>0</v>
          </cell>
          <cell r="O749">
            <v>0</v>
          </cell>
          <cell r="P749">
            <v>17693748</v>
          </cell>
        </row>
        <row r="750">
          <cell r="N750">
            <v>0</v>
          </cell>
          <cell r="O750">
            <v>0</v>
          </cell>
          <cell r="P750">
            <v>0</v>
          </cell>
        </row>
        <row r="751">
          <cell r="N751">
            <v>0</v>
          </cell>
          <cell r="O751">
            <v>0</v>
          </cell>
          <cell r="P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</row>
        <row r="753">
          <cell r="N753">
            <v>0</v>
          </cell>
          <cell r="O753">
            <v>0</v>
          </cell>
          <cell r="P753">
            <v>0</v>
          </cell>
        </row>
        <row r="754">
          <cell r="N754">
            <v>0</v>
          </cell>
          <cell r="O754">
            <v>0</v>
          </cell>
          <cell r="P754">
            <v>0</v>
          </cell>
        </row>
        <row r="755">
          <cell r="N755">
            <v>0</v>
          </cell>
          <cell r="O755">
            <v>0</v>
          </cell>
          <cell r="P755">
            <v>0</v>
          </cell>
        </row>
        <row r="756">
          <cell r="N756">
            <v>0</v>
          </cell>
          <cell r="O756">
            <v>0</v>
          </cell>
          <cell r="P756">
            <v>0</v>
          </cell>
        </row>
        <row r="757">
          <cell r="N757">
            <v>0</v>
          </cell>
          <cell r="O757">
            <v>0</v>
          </cell>
          <cell r="P757">
            <v>0</v>
          </cell>
        </row>
        <row r="758">
          <cell r="N758">
            <v>0</v>
          </cell>
          <cell r="O758">
            <v>0</v>
          </cell>
          <cell r="P758">
            <v>0</v>
          </cell>
        </row>
        <row r="759">
          <cell r="N759">
            <v>0</v>
          </cell>
          <cell r="O759">
            <v>0</v>
          </cell>
          <cell r="P759">
            <v>0</v>
          </cell>
        </row>
        <row r="760">
          <cell r="N760">
            <v>0</v>
          </cell>
          <cell r="O760">
            <v>0</v>
          </cell>
          <cell r="P760">
            <v>0</v>
          </cell>
        </row>
        <row r="761">
          <cell r="N761">
            <v>0</v>
          </cell>
          <cell r="O761">
            <v>0</v>
          </cell>
          <cell r="P761">
            <v>-2097000</v>
          </cell>
        </row>
        <row r="762">
          <cell r="N762">
            <v>0</v>
          </cell>
          <cell r="O762">
            <v>0</v>
          </cell>
          <cell r="P762">
            <v>-1315184</v>
          </cell>
        </row>
        <row r="763">
          <cell r="N763">
            <v>0</v>
          </cell>
          <cell r="O763">
            <v>0</v>
          </cell>
          <cell r="P763">
            <v>1107007812</v>
          </cell>
        </row>
        <row r="764">
          <cell r="N764">
            <v>0</v>
          </cell>
          <cell r="O764">
            <v>0</v>
          </cell>
          <cell r="P764">
            <v>646818000</v>
          </cell>
        </row>
        <row r="765">
          <cell r="N765">
            <v>0</v>
          </cell>
          <cell r="O765">
            <v>0</v>
          </cell>
          <cell r="P765">
            <v>0</v>
          </cell>
        </row>
        <row r="766">
          <cell r="N766">
            <v>0</v>
          </cell>
          <cell r="O766">
            <v>0</v>
          </cell>
          <cell r="P766">
            <v>534477730</v>
          </cell>
        </row>
        <row r="767">
          <cell r="N767">
            <v>0</v>
          </cell>
          <cell r="O767">
            <v>0</v>
          </cell>
          <cell r="P767">
            <v>21009063</v>
          </cell>
        </row>
        <row r="768">
          <cell r="N768">
            <v>0</v>
          </cell>
          <cell r="O768">
            <v>0</v>
          </cell>
          <cell r="P768">
            <v>50000</v>
          </cell>
        </row>
        <row r="769">
          <cell r="N769">
            <v>0</v>
          </cell>
          <cell r="O769">
            <v>0</v>
          </cell>
          <cell r="P769">
            <v>1304000</v>
          </cell>
        </row>
        <row r="770">
          <cell r="N770">
            <v>0</v>
          </cell>
          <cell r="O770">
            <v>0</v>
          </cell>
          <cell r="P770">
            <v>13420040</v>
          </cell>
        </row>
        <row r="771">
          <cell r="N771">
            <v>0</v>
          </cell>
          <cell r="O771">
            <v>0</v>
          </cell>
          <cell r="P771">
            <v>875000</v>
          </cell>
        </row>
        <row r="772">
          <cell r="N772">
            <v>0</v>
          </cell>
          <cell r="O772">
            <v>0</v>
          </cell>
          <cell r="P772">
            <v>7262500</v>
          </cell>
        </row>
        <row r="773">
          <cell r="N773">
            <v>0</v>
          </cell>
          <cell r="O773">
            <v>0</v>
          </cell>
          <cell r="P773">
            <v>29824578</v>
          </cell>
        </row>
        <row r="774">
          <cell r="N774">
            <v>0</v>
          </cell>
          <cell r="O774">
            <v>0</v>
          </cell>
          <cell r="P774">
            <v>0</v>
          </cell>
        </row>
        <row r="775">
          <cell r="N775">
            <v>0</v>
          </cell>
          <cell r="O775">
            <v>0</v>
          </cell>
          <cell r="P775">
            <v>0</v>
          </cell>
        </row>
        <row r="776">
          <cell r="N776">
            <v>0</v>
          </cell>
          <cell r="O776">
            <v>0</v>
          </cell>
          <cell r="P776">
            <v>0</v>
          </cell>
        </row>
        <row r="777">
          <cell r="N777">
            <v>0</v>
          </cell>
          <cell r="O777">
            <v>0</v>
          </cell>
          <cell r="P777">
            <v>14114800</v>
          </cell>
        </row>
        <row r="778">
          <cell r="N778">
            <v>0</v>
          </cell>
          <cell r="O778">
            <v>0</v>
          </cell>
          <cell r="P778">
            <v>22400000</v>
          </cell>
        </row>
        <row r="779">
          <cell r="N779">
            <v>0</v>
          </cell>
          <cell r="O779">
            <v>0</v>
          </cell>
          <cell r="P779">
            <v>149216496</v>
          </cell>
        </row>
        <row r="780">
          <cell r="N780">
            <v>0</v>
          </cell>
          <cell r="O780">
            <v>0</v>
          </cell>
          <cell r="P780">
            <v>2100000</v>
          </cell>
        </row>
        <row r="781">
          <cell r="N781">
            <v>0</v>
          </cell>
          <cell r="O781">
            <v>0</v>
          </cell>
          <cell r="P781">
            <v>68210623</v>
          </cell>
        </row>
        <row r="782">
          <cell r="N782">
            <v>0</v>
          </cell>
          <cell r="O782">
            <v>0</v>
          </cell>
          <cell r="P782">
            <v>0</v>
          </cell>
        </row>
        <row r="783">
          <cell r="N783">
            <v>0</v>
          </cell>
          <cell r="O783">
            <v>0</v>
          </cell>
          <cell r="P783">
            <v>2500100</v>
          </cell>
        </row>
        <row r="784">
          <cell r="N784">
            <v>0</v>
          </cell>
          <cell r="O784">
            <v>0</v>
          </cell>
          <cell r="P784">
            <v>35303520</v>
          </cell>
        </row>
        <row r="785">
          <cell r="N785">
            <v>0</v>
          </cell>
          <cell r="O785">
            <v>0</v>
          </cell>
          <cell r="P785">
            <v>-45824501</v>
          </cell>
        </row>
        <row r="786">
          <cell r="N786">
            <v>0</v>
          </cell>
          <cell r="O786">
            <v>0</v>
          </cell>
          <cell r="P786">
            <v>-68110623</v>
          </cell>
        </row>
        <row r="787">
          <cell r="N787">
            <v>0</v>
          </cell>
          <cell r="O787">
            <v>0</v>
          </cell>
          <cell r="P787">
            <v>-638623</v>
          </cell>
        </row>
        <row r="788">
          <cell r="N788">
            <v>0</v>
          </cell>
          <cell r="O788">
            <v>0</v>
          </cell>
          <cell r="P788">
            <v>-13440000</v>
          </cell>
        </row>
        <row r="789">
          <cell r="N789">
            <v>0</v>
          </cell>
          <cell r="O789">
            <v>0</v>
          </cell>
          <cell r="P789">
            <v>-98000</v>
          </cell>
        </row>
        <row r="790">
          <cell r="N790">
            <v>0</v>
          </cell>
          <cell r="O790">
            <v>0</v>
          </cell>
          <cell r="P790">
            <v>0</v>
          </cell>
        </row>
        <row r="791">
          <cell r="N791">
            <v>0</v>
          </cell>
          <cell r="O791">
            <v>0</v>
          </cell>
          <cell r="P791">
            <v>3012019</v>
          </cell>
        </row>
        <row r="792">
          <cell r="N792">
            <v>0</v>
          </cell>
          <cell r="O792">
            <v>0</v>
          </cell>
          <cell r="P792">
            <v>2147162223</v>
          </cell>
        </row>
        <row r="793">
          <cell r="N793">
            <v>0</v>
          </cell>
          <cell r="O793">
            <v>0</v>
          </cell>
          <cell r="P793">
            <v>-969024147</v>
          </cell>
        </row>
        <row r="794">
          <cell r="N794">
            <v>0</v>
          </cell>
          <cell r="O794">
            <v>0</v>
          </cell>
          <cell r="P794">
            <v>18685795</v>
          </cell>
        </row>
        <row r="795">
          <cell r="N795">
            <v>0</v>
          </cell>
          <cell r="O795">
            <v>0</v>
          </cell>
          <cell r="P795">
            <v>1050857725</v>
          </cell>
        </row>
        <row r="796">
          <cell r="N796">
            <v>0</v>
          </cell>
          <cell r="O796">
            <v>0</v>
          </cell>
          <cell r="P796">
            <v>80562041</v>
          </cell>
        </row>
        <row r="797">
          <cell r="N797">
            <v>0</v>
          </cell>
          <cell r="O797">
            <v>0</v>
          </cell>
          <cell r="P797">
            <v>943767</v>
          </cell>
        </row>
        <row r="798">
          <cell r="N798">
            <v>0</v>
          </cell>
          <cell r="O798">
            <v>0</v>
          </cell>
          <cell r="P798">
            <v>-636766235</v>
          </cell>
        </row>
        <row r="799">
          <cell r="N799">
            <v>0</v>
          </cell>
          <cell r="O799">
            <v>0</v>
          </cell>
          <cell r="P799">
            <v>-235320781</v>
          </cell>
        </row>
        <row r="800">
          <cell r="N800">
            <v>0</v>
          </cell>
          <cell r="O800">
            <v>0</v>
          </cell>
          <cell r="P800">
            <v>-16411096</v>
          </cell>
        </row>
        <row r="801">
          <cell r="N801">
            <v>0</v>
          </cell>
          <cell r="O801">
            <v>0</v>
          </cell>
          <cell r="P801">
            <v>1671877700</v>
          </cell>
        </row>
        <row r="802">
          <cell r="N802">
            <v>0</v>
          </cell>
          <cell r="O802">
            <v>0</v>
          </cell>
          <cell r="P802">
            <v>52213104</v>
          </cell>
        </row>
        <row r="803">
          <cell r="N803">
            <v>0</v>
          </cell>
          <cell r="O803">
            <v>0</v>
          </cell>
          <cell r="P803">
            <v>115942039</v>
          </cell>
        </row>
        <row r="804">
          <cell r="N804">
            <v>0</v>
          </cell>
          <cell r="O804">
            <v>0</v>
          </cell>
          <cell r="P804">
            <v>27502067</v>
          </cell>
        </row>
        <row r="805">
          <cell r="N805">
            <v>0</v>
          </cell>
          <cell r="O805">
            <v>0</v>
          </cell>
          <cell r="P805">
            <v>-227935493</v>
          </cell>
        </row>
        <row r="806">
          <cell r="N806">
            <v>0</v>
          </cell>
          <cell r="O806">
            <v>0</v>
          </cell>
          <cell r="P806">
            <v>49134860</v>
          </cell>
        </row>
        <row r="807">
          <cell r="N807">
            <v>0</v>
          </cell>
          <cell r="O807">
            <v>0</v>
          </cell>
          <cell r="P807">
            <v>1255090549</v>
          </cell>
        </row>
        <row r="808">
          <cell r="N808">
            <v>0</v>
          </cell>
          <cell r="O808">
            <v>0</v>
          </cell>
          <cell r="P808">
            <v>-2147162223</v>
          </cell>
        </row>
        <row r="809">
          <cell r="N809">
            <v>0</v>
          </cell>
          <cell r="O809">
            <v>0</v>
          </cell>
          <cell r="P809">
            <v>-82438236</v>
          </cell>
        </row>
        <row r="810">
          <cell r="N810">
            <v>0</v>
          </cell>
          <cell r="O810">
            <v>0</v>
          </cell>
          <cell r="P810">
            <v>969024147</v>
          </cell>
        </row>
        <row r="811">
          <cell r="N811">
            <v>0</v>
          </cell>
          <cell r="O811">
            <v>0</v>
          </cell>
          <cell r="P811">
            <v>-7387523</v>
          </cell>
        </row>
        <row r="812">
          <cell r="N812">
            <v>0</v>
          </cell>
          <cell r="O812">
            <v>0</v>
          </cell>
          <cell r="P812">
            <v>18450</v>
          </cell>
        </row>
        <row r="813">
          <cell r="N813">
            <v>0</v>
          </cell>
          <cell r="O813">
            <v>0</v>
          </cell>
          <cell r="P813">
            <v>3995880</v>
          </cell>
        </row>
        <row r="814">
          <cell r="N814">
            <v>0</v>
          </cell>
          <cell r="O814">
            <v>0</v>
          </cell>
          <cell r="P814">
            <v>-18685795</v>
          </cell>
        </row>
        <row r="815">
          <cell r="N815">
            <v>0</v>
          </cell>
          <cell r="O815">
            <v>0</v>
          </cell>
          <cell r="P815">
            <v>40149</v>
          </cell>
        </row>
        <row r="816">
          <cell r="N816">
            <v>0</v>
          </cell>
          <cell r="O816">
            <v>0</v>
          </cell>
          <cell r="P816">
            <v>17077519</v>
          </cell>
        </row>
        <row r="817">
          <cell r="N817">
            <v>0</v>
          </cell>
          <cell r="O817">
            <v>0</v>
          </cell>
          <cell r="P817">
            <v>5164779</v>
          </cell>
        </row>
        <row r="818">
          <cell r="N818">
            <v>0</v>
          </cell>
          <cell r="O818">
            <v>0</v>
          </cell>
          <cell r="P818">
            <v>-1050857725</v>
          </cell>
        </row>
        <row r="819">
          <cell r="N819">
            <v>0</v>
          </cell>
          <cell r="O819">
            <v>0</v>
          </cell>
          <cell r="P819">
            <v>82438236</v>
          </cell>
        </row>
        <row r="820">
          <cell r="N820">
            <v>0</v>
          </cell>
          <cell r="O820">
            <v>0</v>
          </cell>
          <cell r="P820">
            <v>-80562041</v>
          </cell>
        </row>
        <row r="821">
          <cell r="N821">
            <v>0</v>
          </cell>
          <cell r="O821">
            <v>0</v>
          </cell>
          <cell r="P821">
            <v>-4329648</v>
          </cell>
        </row>
        <row r="822">
          <cell r="N822">
            <v>0</v>
          </cell>
          <cell r="O822">
            <v>0</v>
          </cell>
          <cell r="P822">
            <v>-943767</v>
          </cell>
        </row>
        <row r="823">
          <cell r="N823">
            <v>0</v>
          </cell>
          <cell r="O823">
            <v>0</v>
          </cell>
          <cell r="P823">
            <v>636766235</v>
          </cell>
        </row>
        <row r="824">
          <cell r="N824">
            <v>0</v>
          </cell>
          <cell r="O824">
            <v>0</v>
          </cell>
          <cell r="P824">
            <v>7387523</v>
          </cell>
        </row>
        <row r="825">
          <cell r="N825">
            <v>0</v>
          </cell>
          <cell r="O825">
            <v>0</v>
          </cell>
          <cell r="P825">
            <v>4329648</v>
          </cell>
        </row>
        <row r="826">
          <cell r="N826">
            <v>0</v>
          </cell>
          <cell r="O826">
            <v>0</v>
          </cell>
          <cell r="P826">
            <v>812849</v>
          </cell>
        </row>
        <row r="827">
          <cell r="N827">
            <v>0</v>
          </cell>
          <cell r="O827">
            <v>0</v>
          </cell>
          <cell r="P827">
            <v>-11970</v>
          </cell>
        </row>
        <row r="828">
          <cell r="N828">
            <v>0</v>
          </cell>
          <cell r="O828">
            <v>0</v>
          </cell>
          <cell r="P828">
            <v>235320781</v>
          </cell>
        </row>
        <row r="829">
          <cell r="N829">
            <v>0</v>
          </cell>
          <cell r="O829">
            <v>0</v>
          </cell>
          <cell r="P829">
            <v>-18450</v>
          </cell>
        </row>
        <row r="830">
          <cell r="N830">
            <v>0</v>
          </cell>
          <cell r="O830">
            <v>0</v>
          </cell>
          <cell r="P830">
            <v>-812849</v>
          </cell>
        </row>
        <row r="831">
          <cell r="N831">
            <v>0</v>
          </cell>
          <cell r="O831">
            <v>0</v>
          </cell>
          <cell r="P831">
            <v>-4160205</v>
          </cell>
        </row>
        <row r="832">
          <cell r="N832">
            <v>0</v>
          </cell>
          <cell r="O832">
            <v>0</v>
          </cell>
          <cell r="P832">
            <v>-71104</v>
          </cell>
        </row>
        <row r="833">
          <cell r="N833">
            <v>0</v>
          </cell>
          <cell r="O833">
            <v>0</v>
          </cell>
          <cell r="P833">
            <v>16411096</v>
          </cell>
        </row>
        <row r="834">
          <cell r="N834">
            <v>0</v>
          </cell>
          <cell r="O834">
            <v>0</v>
          </cell>
          <cell r="P834">
            <v>-40149</v>
          </cell>
        </row>
        <row r="835">
          <cell r="N835">
            <v>0</v>
          </cell>
          <cell r="O835">
            <v>0</v>
          </cell>
          <cell r="P835">
            <v>4160205</v>
          </cell>
        </row>
        <row r="836">
          <cell r="N836">
            <v>0</v>
          </cell>
          <cell r="O836">
            <v>0</v>
          </cell>
          <cell r="P836">
            <v>10000</v>
          </cell>
        </row>
        <row r="837">
          <cell r="N837">
            <v>0</v>
          </cell>
          <cell r="O837">
            <v>0</v>
          </cell>
          <cell r="P837">
            <v>-801073</v>
          </cell>
        </row>
        <row r="838">
          <cell r="N838">
            <v>0</v>
          </cell>
          <cell r="O838">
            <v>0</v>
          </cell>
          <cell r="P838">
            <v>3936073</v>
          </cell>
        </row>
        <row r="839">
          <cell r="N839">
            <v>0</v>
          </cell>
          <cell r="O839">
            <v>0</v>
          </cell>
          <cell r="P839">
            <v>-72622800</v>
          </cell>
        </row>
        <row r="840">
          <cell r="N840">
            <v>0</v>
          </cell>
          <cell r="O840">
            <v>0</v>
          </cell>
          <cell r="P840">
            <v>-1671877700</v>
          </cell>
        </row>
        <row r="841">
          <cell r="N841">
            <v>0</v>
          </cell>
          <cell r="O841">
            <v>0</v>
          </cell>
          <cell r="P841">
            <v>-17077519</v>
          </cell>
        </row>
        <row r="842">
          <cell r="N842">
            <v>0</v>
          </cell>
          <cell r="O842">
            <v>0</v>
          </cell>
          <cell r="P842">
            <v>11970</v>
          </cell>
        </row>
        <row r="843">
          <cell r="N843">
            <v>0</v>
          </cell>
          <cell r="O843">
            <v>0</v>
          </cell>
          <cell r="P843">
            <v>71104</v>
          </cell>
        </row>
        <row r="844">
          <cell r="N844">
            <v>0</v>
          </cell>
          <cell r="O844">
            <v>0</v>
          </cell>
          <cell r="P844">
            <v>-10000</v>
          </cell>
        </row>
        <row r="845">
          <cell r="N845">
            <v>0</v>
          </cell>
          <cell r="O845">
            <v>0</v>
          </cell>
          <cell r="P845">
            <v>-52213104</v>
          </cell>
        </row>
        <row r="846">
          <cell r="N846">
            <v>0</v>
          </cell>
          <cell r="O846">
            <v>0</v>
          </cell>
          <cell r="P846">
            <v>801073</v>
          </cell>
        </row>
        <row r="847">
          <cell r="N847">
            <v>0</v>
          </cell>
          <cell r="O847">
            <v>0</v>
          </cell>
          <cell r="P847">
            <v>-6293665</v>
          </cell>
        </row>
        <row r="848">
          <cell r="N848">
            <v>0</v>
          </cell>
          <cell r="O848">
            <v>0</v>
          </cell>
          <cell r="P848">
            <v>-115942039</v>
          </cell>
        </row>
        <row r="849">
          <cell r="N849">
            <v>0</v>
          </cell>
          <cell r="O849">
            <v>0</v>
          </cell>
          <cell r="P849">
            <v>-3995880</v>
          </cell>
        </row>
        <row r="850">
          <cell r="N850">
            <v>0</v>
          </cell>
          <cell r="O850">
            <v>0</v>
          </cell>
          <cell r="P850">
            <v>-3936073</v>
          </cell>
        </row>
        <row r="851">
          <cell r="N851">
            <v>0</v>
          </cell>
          <cell r="O851">
            <v>0</v>
          </cell>
          <cell r="P851">
            <v>5993949</v>
          </cell>
        </row>
        <row r="852">
          <cell r="N852">
            <v>0</v>
          </cell>
          <cell r="O852">
            <v>0</v>
          </cell>
          <cell r="P852">
            <v>6034931</v>
          </cell>
        </row>
        <row r="853">
          <cell r="N853">
            <v>0</v>
          </cell>
          <cell r="O853">
            <v>0</v>
          </cell>
          <cell r="P853">
            <v>-16964847</v>
          </cell>
        </row>
        <row r="854">
          <cell r="N854">
            <v>0</v>
          </cell>
          <cell r="O854">
            <v>0</v>
          </cell>
          <cell r="P854">
            <v>-27502067</v>
          </cell>
        </row>
        <row r="855">
          <cell r="N855">
            <v>0</v>
          </cell>
          <cell r="O855">
            <v>0</v>
          </cell>
          <cell r="P855">
            <v>6293665</v>
          </cell>
        </row>
        <row r="856">
          <cell r="N856">
            <v>0</v>
          </cell>
          <cell r="O856">
            <v>0</v>
          </cell>
          <cell r="P856">
            <v>-5993949</v>
          </cell>
        </row>
        <row r="857">
          <cell r="N857">
            <v>0</v>
          </cell>
          <cell r="O857">
            <v>0</v>
          </cell>
          <cell r="P857">
            <v>0</v>
          </cell>
        </row>
        <row r="858">
          <cell r="N858">
            <v>0</v>
          </cell>
          <cell r="O858">
            <v>0</v>
          </cell>
          <cell r="P858">
            <v>10806420</v>
          </cell>
        </row>
        <row r="859">
          <cell r="N859">
            <v>0</v>
          </cell>
          <cell r="O859">
            <v>0</v>
          </cell>
          <cell r="P859">
            <v>28111</v>
          </cell>
        </row>
        <row r="860">
          <cell r="N860">
            <v>0</v>
          </cell>
          <cell r="O860">
            <v>0</v>
          </cell>
          <cell r="P860">
            <v>227935493</v>
          </cell>
        </row>
        <row r="861">
          <cell r="N861">
            <v>0</v>
          </cell>
          <cell r="O861">
            <v>0</v>
          </cell>
          <cell r="P861">
            <v>0</v>
          </cell>
        </row>
        <row r="862">
          <cell r="N862">
            <v>0</v>
          </cell>
          <cell r="O862">
            <v>0</v>
          </cell>
          <cell r="P862">
            <v>0</v>
          </cell>
        </row>
        <row r="863">
          <cell r="N863">
            <v>0</v>
          </cell>
          <cell r="O863">
            <v>0</v>
          </cell>
          <cell r="P863">
            <v>-6034931</v>
          </cell>
        </row>
        <row r="864">
          <cell r="N864">
            <v>0</v>
          </cell>
          <cell r="O864">
            <v>0</v>
          </cell>
          <cell r="P864">
            <v>-10806420</v>
          </cell>
        </row>
        <row r="865">
          <cell r="N865">
            <v>0</v>
          </cell>
          <cell r="O865">
            <v>0</v>
          </cell>
          <cell r="P865">
            <v>0</v>
          </cell>
        </row>
        <row r="866">
          <cell r="N866">
            <v>0</v>
          </cell>
          <cell r="O866">
            <v>0</v>
          </cell>
          <cell r="P866">
            <v>-49134860</v>
          </cell>
        </row>
        <row r="867">
          <cell r="N867">
            <v>0</v>
          </cell>
          <cell r="O867">
            <v>0</v>
          </cell>
          <cell r="P867">
            <v>-28111</v>
          </cell>
        </row>
        <row r="868">
          <cell r="N868">
            <v>0</v>
          </cell>
          <cell r="O868">
            <v>0</v>
          </cell>
          <cell r="P868">
            <v>0</v>
          </cell>
        </row>
        <row r="869">
          <cell r="N869">
            <v>0</v>
          </cell>
          <cell r="O869">
            <v>0</v>
          </cell>
          <cell r="P869">
            <v>72622800</v>
          </cell>
        </row>
        <row r="870">
          <cell r="N870">
            <v>0</v>
          </cell>
          <cell r="O870">
            <v>0</v>
          </cell>
          <cell r="P870">
            <v>16964847</v>
          </cell>
        </row>
        <row r="871">
          <cell r="N871">
            <v>0</v>
          </cell>
          <cell r="O871">
            <v>0</v>
          </cell>
          <cell r="P871">
            <v>0</v>
          </cell>
        </row>
        <row r="872">
          <cell r="N872">
            <v>0</v>
          </cell>
          <cell r="O872">
            <v>0</v>
          </cell>
          <cell r="P872">
            <v>-1255090549</v>
          </cell>
        </row>
        <row r="873">
          <cell r="N873">
            <v>0</v>
          </cell>
          <cell r="O873">
            <v>0</v>
          </cell>
          <cell r="P873">
            <v>-5164779</v>
          </cell>
        </row>
        <row r="874">
          <cell r="N874">
            <v>0</v>
          </cell>
          <cell r="O874">
            <v>0</v>
          </cell>
          <cell r="P874">
            <v>-848556</v>
          </cell>
        </row>
        <row r="875">
          <cell r="N875">
            <v>0</v>
          </cell>
          <cell r="O875">
            <v>0</v>
          </cell>
          <cell r="P875">
            <v>0</v>
          </cell>
        </row>
        <row r="876">
          <cell r="N876">
            <v>0</v>
          </cell>
          <cell r="O876">
            <v>0</v>
          </cell>
          <cell r="P876">
            <v>-7289316</v>
          </cell>
        </row>
        <row r="877">
          <cell r="N877">
            <v>0</v>
          </cell>
          <cell r="O877">
            <v>0</v>
          </cell>
          <cell r="P877">
            <v>0</v>
          </cell>
        </row>
        <row r="878">
          <cell r="N878">
            <v>0</v>
          </cell>
          <cell r="O878">
            <v>0</v>
          </cell>
          <cell r="P878">
            <v>0</v>
          </cell>
        </row>
        <row r="879">
          <cell r="N879">
            <v>0</v>
          </cell>
          <cell r="O879">
            <v>0</v>
          </cell>
          <cell r="P879">
            <v>0</v>
          </cell>
        </row>
        <row r="880">
          <cell r="N880">
            <v>0</v>
          </cell>
          <cell r="O880">
            <v>0</v>
          </cell>
          <cell r="P880">
            <v>0</v>
          </cell>
        </row>
        <row r="881">
          <cell r="N881">
            <v>0</v>
          </cell>
          <cell r="O881">
            <v>0</v>
          </cell>
          <cell r="P881">
            <v>-134450</v>
          </cell>
        </row>
        <row r="882">
          <cell r="N882">
            <v>0</v>
          </cell>
          <cell r="O882">
            <v>0</v>
          </cell>
          <cell r="P882">
            <v>0</v>
          </cell>
        </row>
        <row r="883">
          <cell r="N883">
            <v>0</v>
          </cell>
          <cell r="O883">
            <v>0</v>
          </cell>
          <cell r="P883">
            <v>-182666</v>
          </cell>
        </row>
        <row r="884">
          <cell r="N884">
            <v>0</v>
          </cell>
          <cell r="O884">
            <v>0</v>
          </cell>
          <cell r="P884">
            <v>-8985</v>
          </cell>
        </row>
        <row r="885">
          <cell r="N885">
            <v>0</v>
          </cell>
          <cell r="O885">
            <v>0</v>
          </cell>
          <cell r="P885">
            <v>-226534</v>
          </cell>
        </row>
        <row r="886">
          <cell r="N886">
            <v>0</v>
          </cell>
          <cell r="O886">
            <v>0</v>
          </cell>
          <cell r="P886">
            <v>0</v>
          </cell>
        </row>
        <row r="887">
          <cell r="N887">
            <v>0</v>
          </cell>
          <cell r="O887">
            <v>0</v>
          </cell>
          <cell r="P887">
            <v>0</v>
          </cell>
        </row>
        <row r="888">
          <cell r="N888">
            <v>0</v>
          </cell>
          <cell r="O888">
            <v>0</v>
          </cell>
          <cell r="P888">
            <v>-282193</v>
          </cell>
        </row>
        <row r="889">
          <cell r="N889">
            <v>0</v>
          </cell>
          <cell r="O889">
            <v>0</v>
          </cell>
          <cell r="P889">
            <v>-356344</v>
          </cell>
        </row>
        <row r="890">
          <cell r="N890">
            <v>0</v>
          </cell>
          <cell r="O890">
            <v>0</v>
          </cell>
          <cell r="P890">
            <v>1434067</v>
          </cell>
        </row>
        <row r="891">
          <cell r="N891">
            <v>0</v>
          </cell>
          <cell r="O891">
            <v>0</v>
          </cell>
          <cell r="P891">
            <v>-317198</v>
          </cell>
        </row>
        <row r="892">
          <cell r="N892">
            <v>0</v>
          </cell>
          <cell r="O892">
            <v>0</v>
          </cell>
          <cell r="P892">
            <v>-296473</v>
          </cell>
        </row>
        <row r="893">
          <cell r="N893">
            <v>0</v>
          </cell>
          <cell r="O893">
            <v>0</v>
          </cell>
          <cell r="P893">
            <v>0</v>
          </cell>
        </row>
        <row r="894">
          <cell r="N894">
            <v>0</v>
          </cell>
          <cell r="O894">
            <v>0</v>
          </cell>
          <cell r="P894">
            <v>0</v>
          </cell>
        </row>
        <row r="895">
          <cell r="N895">
            <v>0</v>
          </cell>
          <cell r="O895">
            <v>0</v>
          </cell>
          <cell r="P895">
            <v>0</v>
          </cell>
        </row>
        <row r="896">
          <cell r="N896">
            <v>0</v>
          </cell>
          <cell r="O896">
            <v>0</v>
          </cell>
          <cell r="P896">
            <v>0</v>
          </cell>
        </row>
        <row r="897">
          <cell r="N897">
            <v>0</v>
          </cell>
          <cell r="O897">
            <v>0</v>
          </cell>
          <cell r="P897">
            <v>-5456518</v>
          </cell>
        </row>
        <row r="898">
          <cell r="N898">
            <v>0</v>
          </cell>
          <cell r="O898">
            <v>0</v>
          </cell>
          <cell r="P898">
            <v>0</v>
          </cell>
        </row>
        <row r="899">
          <cell r="N899">
            <v>0</v>
          </cell>
          <cell r="O899">
            <v>0</v>
          </cell>
          <cell r="P899">
            <v>0</v>
          </cell>
        </row>
        <row r="900">
          <cell r="N900">
            <v>0</v>
          </cell>
          <cell r="O900">
            <v>0</v>
          </cell>
          <cell r="P900">
            <v>0</v>
          </cell>
        </row>
        <row r="901">
          <cell r="N901">
            <v>0</v>
          </cell>
          <cell r="O901">
            <v>0</v>
          </cell>
          <cell r="P901">
            <v>0</v>
          </cell>
        </row>
        <row r="902">
          <cell r="N902">
            <v>0</v>
          </cell>
          <cell r="O902">
            <v>0</v>
          </cell>
          <cell r="P902">
            <v>0</v>
          </cell>
        </row>
        <row r="903">
          <cell r="N903">
            <v>0</v>
          </cell>
          <cell r="O903">
            <v>0</v>
          </cell>
          <cell r="P903">
            <v>0</v>
          </cell>
        </row>
        <row r="904">
          <cell r="N904">
            <v>0</v>
          </cell>
          <cell r="O904">
            <v>0</v>
          </cell>
          <cell r="P904">
            <v>17535654</v>
          </cell>
        </row>
        <row r="905">
          <cell r="N905">
            <v>0</v>
          </cell>
          <cell r="O905">
            <v>0</v>
          </cell>
          <cell r="P905">
            <v>0</v>
          </cell>
        </row>
        <row r="906">
          <cell r="N906">
            <v>0</v>
          </cell>
          <cell r="O906">
            <v>0</v>
          </cell>
          <cell r="P906">
            <v>-86760</v>
          </cell>
        </row>
        <row r="907">
          <cell r="N907">
            <v>0</v>
          </cell>
          <cell r="O907">
            <v>0</v>
          </cell>
          <cell r="P907">
            <v>0</v>
          </cell>
        </row>
        <row r="908">
          <cell r="N908">
            <v>0</v>
          </cell>
          <cell r="O908">
            <v>0</v>
          </cell>
          <cell r="P908">
            <v>2313884</v>
          </cell>
        </row>
        <row r="909">
          <cell r="N909">
            <v>0</v>
          </cell>
          <cell r="O909">
            <v>0</v>
          </cell>
          <cell r="P909">
            <v>0</v>
          </cell>
        </row>
        <row r="910">
          <cell r="N910">
            <v>0</v>
          </cell>
          <cell r="O910">
            <v>0</v>
          </cell>
          <cell r="P910">
            <v>0</v>
          </cell>
        </row>
        <row r="911">
          <cell r="N911">
            <v>0</v>
          </cell>
          <cell r="O911">
            <v>0</v>
          </cell>
          <cell r="P911">
            <v>-400000</v>
          </cell>
        </row>
        <row r="912">
          <cell r="N912">
            <v>0</v>
          </cell>
          <cell r="O912">
            <v>0</v>
          </cell>
          <cell r="P912">
            <v>-1701</v>
          </cell>
        </row>
        <row r="913">
          <cell r="N913">
            <v>0</v>
          </cell>
          <cell r="O913">
            <v>0</v>
          </cell>
          <cell r="P913">
            <v>0</v>
          </cell>
        </row>
        <row r="914">
          <cell r="N914">
            <v>0</v>
          </cell>
          <cell r="O914">
            <v>0</v>
          </cell>
          <cell r="P914">
            <v>-871</v>
          </cell>
        </row>
        <row r="915">
          <cell r="N915">
            <v>0</v>
          </cell>
          <cell r="O915">
            <v>0</v>
          </cell>
          <cell r="P915">
            <v>0</v>
          </cell>
        </row>
        <row r="916">
          <cell r="N916">
            <v>0</v>
          </cell>
          <cell r="O916">
            <v>0</v>
          </cell>
          <cell r="P916">
            <v>0</v>
          </cell>
        </row>
        <row r="917">
          <cell r="N917">
            <v>0</v>
          </cell>
          <cell r="O917">
            <v>0</v>
          </cell>
          <cell r="P917">
            <v>-441000</v>
          </cell>
        </row>
        <row r="918">
          <cell r="N918">
            <v>0</v>
          </cell>
          <cell r="O918">
            <v>0</v>
          </cell>
          <cell r="P918">
            <v>0</v>
          </cell>
        </row>
        <row r="919">
          <cell r="N919">
            <v>0</v>
          </cell>
          <cell r="O919">
            <v>0</v>
          </cell>
          <cell r="P919">
            <v>0</v>
          </cell>
        </row>
        <row r="920">
          <cell r="N920">
            <v>0</v>
          </cell>
          <cell r="O920">
            <v>0</v>
          </cell>
          <cell r="P920">
            <v>-155389</v>
          </cell>
        </row>
        <row r="921">
          <cell r="N921">
            <v>0</v>
          </cell>
          <cell r="O921">
            <v>0</v>
          </cell>
          <cell r="P921">
            <v>0</v>
          </cell>
        </row>
        <row r="922">
          <cell r="N922">
            <v>0</v>
          </cell>
          <cell r="O922">
            <v>0</v>
          </cell>
          <cell r="P922">
            <v>0</v>
          </cell>
        </row>
        <row r="923">
          <cell r="N923">
            <v>0</v>
          </cell>
          <cell r="O923">
            <v>0</v>
          </cell>
          <cell r="P923">
            <v>0</v>
          </cell>
        </row>
        <row r="924">
          <cell r="N924">
            <v>0</v>
          </cell>
          <cell r="O924">
            <v>0</v>
          </cell>
          <cell r="P924">
            <v>0</v>
          </cell>
        </row>
        <row r="925">
          <cell r="N925">
            <v>0</v>
          </cell>
          <cell r="O925">
            <v>0</v>
          </cell>
          <cell r="P925">
            <v>0</v>
          </cell>
        </row>
        <row r="926">
          <cell r="N926">
            <v>0</v>
          </cell>
          <cell r="O926">
            <v>0</v>
          </cell>
          <cell r="P926">
            <v>-836381701</v>
          </cell>
        </row>
        <row r="927">
          <cell r="N927">
            <v>0</v>
          </cell>
          <cell r="O927">
            <v>0</v>
          </cell>
          <cell r="P927">
            <v>0</v>
          </cell>
        </row>
        <row r="928">
          <cell r="N928">
            <v>0</v>
          </cell>
          <cell r="O928">
            <v>0</v>
          </cell>
          <cell r="P928">
            <v>0</v>
          </cell>
        </row>
        <row r="929">
          <cell r="N929">
            <v>0</v>
          </cell>
          <cell r="O929">
            <v>0</v>
          </cell>
          <cell r="P929">
            <v>-34818037</v>
          </cell>
        </row>
        <row r="930">
          <cell r="N930">
            <v>0</v>
          </cell>
          <cell r="O930">
            <v>0</v>
          </cell>
          <cell r="P930">
            <v>0</v>
          </cell>
        </row>
        <row r="931">
          <cell r="N931">
            <v>0</v>
          </cell>
          <cell r="O931">
            <v>0</v>
          </cell>
          <cell r="P931">
            <v>-6852</v>
          </cell>
        </row>
        <row r="932">
          <cell r="N932">
            <v>0</v>
          </cell>
          <cell r="O932">
            <v>0</v>
          </cell>
          <cell r="P932">
            <v>0</v>
          </cell>
        </row>
        <row r="933">
          <cell r="N933">
            <v>0</v>
          </cell>
          <cell r="O933">
            <v>0</v>
          </cell>
          <cell r="P933">
            <v>-51097157</v>
          </cell>
        </row>
        <row r="934">
          <cell r="N934">
            <v>0</v>
          </cell>
          <cell r="O934">
            <v>0</v>
          </cell>
          <cell r="P934">
            <v>-833756</v>
          </cell>
        </row>
        <row r="935">
          <cell r="N935">
            <v>0</v>
          </cell>
          <cell r="O935">
            <v>0</v>
          </cell>
          <cell r="P935">
            <v>-25208</v>
          </cell>
        </row>
        <row r="936">
          <cell r="N936">
            <v>0</v>
          </cell>
          <cell r="O936">
            <v>0</v>
          </cell>
          <cell r="P936">
            <v>0</v>
          </cell>
        </row>
        <row r="937">
          <cell r="N937">
            <v>0</v>
          </cell>
          <cell r="O937">
            <v>0</v>
          </cell>
          <cell r="P937">
            <v>0</v>
          </cell>
        </row>
        <row r="938">
          <cell r="N938">
            <v>0</v>
          </cell>
          <cell r="O938">
            <v>0</v>
          </cell>
          <cell r="P938">
            <v>-451222</v>
          </cell>
        </row>
        <row r="939">
          <cell r="N939">
            <v>0</v>
          </cell>
          <cell r="O939">
            <v>0</v>
          </cell>
          <cell r="P939">
            <v>-148089717</v>
          </cell>
        </row>
        <row r="940">
          <cell r="N940">
            <v>0</v>
          </cell>
          <cell r="O940">
            <v>0</v>
          </cell>
          <cell r="P940">
            <v>0</v>
          </cell>
        </row>
        <row r="941">
          <cell r="N941">
            <v>0</v>
          </cell>
          <cell r="O941">
            <v>0</v>
          </cell>
          <cell r="P941">
            <v>0</v>
          </cell>
        </row>
        <row r="942">
          <cell r="N942">
            <v>0</v>
          </cell>
          <cell r="O942">
            <v>0</v>
          </cell>
          <cell r="P942">
            <v>-502777</v>
          </cell>
        </row>
        <row r="943">
          <cell r="N943">
            <v>0</v>
          </cell>
          <cell r="O943">
            <v>0</v>
          </cell>
          <cell r="P943">
            <v>0</v>
          </cell>
        </row>
        <row r="944">
          <cell r="N944">
            <v>0</v>
          </cell>
          <cell r="O944">
            <v>0</v>
          </cell>
          <cell r="P944">
            <v>0</v>
          </cell>
        </row>
        <row r="945">
          <cell r="N945">
            <v>0</v>
          </cell>
          <cell r="O945">
            <v>0</v>
          </cell>
          <cell r="P945">
            <v>0</v>
          </cell>
        </row>
        <row r="946">
          <cell r="N946">
            <v>0</v>
          </cell>
          <cell r="O946">
            <v>0</v>
          </cell>
          <cell r="P946">
            <v>62342835</v>
          </cell>
        </row>
        <row r="947">
          <cell r="N947">
            <v>0</v>
          </cell>
          <cell r="O947">
            <v>0</v>
          </cell>
          <cell r="P947">
            <v>-422143</v>
          </cell>
        </row>
        <row r="948">
          <cell r="N948">
            <v>0</v>
          </cell>
          <cell r="O948">
            <v>0</v>
          </cell>
          <cell r="P948">
            <v>0</v>
          </cell>
        </row>
        <row r="949">
          <cell r="N949">
            <v>0</v>
          </cell>
          <cell r="O949">
            <v>0</v>
          </cell>
          <cell r="P949">
            <v>-18192343</v>
          </cell>
        </row>
        <row r="950">
          <cell r="N950">
            <v>0</v>
          </cell>
          <cell r="O950">
            <v>0</v>
          </cell>
          <cell r="P950">
            <v>2735207</v>
          </cell>
        </row>
        <row r="951">
          <cell r="N951">
            <v>0</v>
          </cell>
          <cell r="O951">
            <v>0</v>
          </cell>
          <cell r="P951">
            <v>49315433</v>
          </cell>
        </row>
        <row r="952">
          <cell r="N952">
            <v>0</v>
          </cell>
          <cell r="O952">
            <v>0</v>
          </cell>
          <cell r="P952">
            <v>-2352876635</v>
          </cell>
        </row>
        <row r="953">
          <cell r="N953">
            <v>0</v>
          </cell>
          <cell r="O953">
            <v>0</v>
          </cell>
          <cell r="P953">
            <v>-212197983</v>
          </cell>
        </row>
        <row r="954">
          <cell r="N954">
            <v>0</v>
          </cell>
          <cell r="O954">
            <v>0</v>
          </cell>
          <cell r="P954">
            <v>-301384144</v>
          </cell>
        </row>
        <row r="955">
          <cell r="N955">
            <v>0</v>
          </cell>
          <cell r="O955">
            <v>0</v>
          </cell>
          <cell r="P955">
            <v>0</v>
          </cell>
        </row>
        <row r="956">
          <cell r="N956">
            <v>0</v>
          </cell>
          <cell r="O956">
            <v>0</v>
          </cell>
          <cell r="P956">
            <v>-283736974</v>
          </cell>
        </row>
        <row r="957">
          <cell r="N957">
            <v>0</v>
          </cell>
          <cell r="O957">
            <v>0</v>
          </cell>
          <cell r="P957">
            <v>-1005688317</v>
          </cell>
        </row>
        <row r="958">
          <cell r="N958">
            <v>0</v>
          </cell>
          <cell r="O958">
            <v>0</v>
          </cell>
          <cell r="P958">
            <v>-601606622</v>
          </cell>
        </row>
        <row r="959">
          <cell r="N959">
            <v>0</v>
          </cell>
          <cell r="O959">
            <v>0</v>
          </cell>
          <cell r="P959">
            <v>-11021579</v>
          </cell>
        </row>
        <row r="960">
          <cell r="N960">
            <v>0</v>
          </cell>
          <cell r="O960">
            <v>0</v>
          </cell>
          <cell r="P960">
            <v>-24207606</v>
          </cell>
        </row>
        <row r="961">
          <cell r="N961">
            <v>0</v>
          </cell>
          <cell r="O961">
            <v>0</v>
          </cell>
          <cell r="P961">
            <v>-253509679</v>
          </cell>
        </row>
        <row r="962">
          <cell r="N962">
            <v>0</v>
          </cell>
          <cell r="O962">
            <v>0</v>
          </cell>
          <cell r="P962">
            <v>7362330</v>
          </cell>
        </row>
        <row r="963">
          <cell r="N963">
            <v>0</v>
          </cell>
          <cell r="O963">
            <v>0</v>
          </cell>
          <cell r="P963">
            <v>31211288</v>
          </cell>
        </row>
        <row r="964">
          <cell r="N964">
            <v>0</v>
          </cell>
          <cell r="O964">
            <v>0</v>
          </cell>
          <cell r="P964">
            <v>52110327</v>
          </cell>
        </row>
        <row r="965">
          <cell r="N965">
            <v>0</v>
          </cell>
          <cell r="O965">
            <v>0</v>
          </cell>
          <cell r="P965">
            <v>502777</v>
          </cell>
        </row>
        <row r="966">
          <cell r="N966">
            <v>0</v>
          </cell>
          <cell r="O966">
            <v>0</v>
          </cell>
          <cell r="P966">
            <v>-93793258</v>
          </cell>
        </row>
        <row r="967">
          <cell r="N967">
            <v>0</v>
          </cell>
          <cell r="O967">
            <v>0</v>
          </cell>
          <cell r="P967">
            <v>-92864366</v>
          </cell>
        </row>
        <row r="968">
          <cell r="N968">
            <v>0</v>
          </cell>
          <cell r="O968">
            <v>0</v>
          </cell>
          <cell r="P968">
            <v>-6802458</v>
          </cell>
        </row>
        <row r="969">
          <cell r="N969">
            <v>0</v>
          </cell>
          <cell r="O969">
            <v>0</v>
          </cell>
          <cell r="P969">
            <v>-86207611</v>
          </cell>
        </row>
        <row r="970">
          <cell r="N970">
            <v>0</v>
          </cell>
          <cell r="O970">
            <v>0</v>
          </cell>
          <cell r="P970">
            <v>0</v>
          </cell>
        </row>
        <row r="971">
          <cell r="N971">
            <v>0</v>
          </cell>
          <cell r="O971">
            <v>0</v>
          </cell>
          <cell r="P971">
            <v>0</v>
          </cell>
        </row>
        <row r="972">
          <cell r="N972">
            <v>0</v>
          </cell>
          <cell r="O972">
            <v>0</v>
          </cell>
          <cell r="P972">
            <v>0</v>
          </cell>
        </row>
        <row r="973">
          <cell r="N973">
            <v>0</v>
          </cell>
          <cell r="O973">
            <v>0</v>
          </cell>
          <cell r="P973">
            <v>0</v>
          </cell>
        </row>
        <row r="974">
          <cell r="N974">
            <v>0</v>
          </cell>
          <cell r="O974">
            <v>0</v>
          </cell>
          <cell r="P974">
            <v>86396319</v>
          </cell>
        </row>
        <row r="975">
          <cell r="N975">
            <v>0</v>
          </cell>
          <cell r="O975">
            <v>0</v>
          </cell>
          <cell r="P975">
            <v>0</v>
          </cell>
        </row>
        <row r="976">
          <cell r="N976">
            <v>0</v>
          </cell>
          <cell r="O976">
            <v>0</v>
          </cell>
          <cell r="P976">
            <v>0</v>
          </cell>
        </row>
        <row r="977">
          <cell r="N977">
            <v>0</v>
          </cell>
          <cell r="O977">
            <v>0</v>
          </cell>
          <cell r="P977">
            <v>0</v>
          </cell>
        </row>
        <row r="978">
          <cell r="N978">
            <v>0</v>
          </cell>
          <cell r="O978">
            <v>0</v>
          </cell>
          <cell r="P978">
            <v>0</v>
          </cell>
        </row>
        <row r="979">
          <cell r="N979">
            <v>0</v>
          </cell>
          <cell r="O979">
            <v>0</v>
          </cell>
          <cell r="P979">
            <v>0</v>
          </cell>
        </row>
        <row r="980">
          <cell r="N980">
            <v>0</v>
          </cell>
          <cell r="O980">
            <v>0</v>
          </cell>
          <cell r="P980">
            <v>0</v>
          </cell>
        </row>
        <row r="981">
          <cell r="N981">
            <v>0</v>
          </cell>
          <cell r="O981">
            <v>0</v>
          </cell>
          <cell r="P981">
            <v>0</v>
          </cell>
        </row>
        <row r="982">
          <cell r="N982">
            <v>0</v>
          </cell>
          <cell r="O982">
            <v>0</v>
          </cell>
          <cell r="P982">
            <v>0</v>
          </cell>
        </row>
        <row r="983">
          <cell r="N983">
            <v>0</v>
          </cell>
          <cell r="O983">
            <v>0</v>
          </cell>
          <cell r="P983">
            <v>-50985000</v>
          </cell>
        </row>
        <row r="984">
          <cell r="N984">
            <v>0</v>
          </cell>
          <cell r="O984">
            <v>0</v>
          </cell>
          <cell r="P984">
            <v>0</v>
          </cell>
        </row>
        <row r="985">
          <cell r="N985">
            <v>0</v>
          </cell>
          <cell r="O985">
            <v>0</v>
          </cell>
          <cell r="P985">
            <v>0</v>
          </cell>
        </row>
        <row r="986">
          <cell r="N986">
            <v>0</v>
          </cell>
          <cell r="O986">
            <v>0</v>
          </cell>
          <cell r="P986">
            <v>1800000</v>
          </cell>
        </row>
        <row r="987">
          <cell r="N987">
            <v>0</v>
          </cell>
          <cell r="O987">
            <v>0</v>
          </cell>
          <cell r="P987">
            <v>-37211319</v>
          </cell>
        </row>
        <row r="988">
          <cell r="N988">
            <v>0</v>
          </cell>
          <cell r="O988">
            <v>0</v>
          </cell>
          <cell r="P988">
            <v>-86396319</v>
          </cell>
        </row>
        <row r="989">
          <cell r="N989">
            <v>0</v>
          </cell>
          <cell r="O989">
            <v>0</v>
          </cell>
          <cell r="P989">
            <v>0</v>
          </cell>
        </row>
        <row r="990">
          <cell r="N990">
            <v>0</v>
          </cell>
          <cell r="O990">
            <v>0</v>
          </cell>
          <cell r="P990">
            <v>-37495000</v>
          </cell>
        </row>
        <row r="991">
          <cell r="N991">
            <v>0</v>
          </cell>
          <cell r="O991">
            <v>0</v>
          </cell>
          <cell r="P991">
            <v>-45320000</v>
          </cell>
        </row>
        <row r="992">
          <cell r="N992">
            <v>0</v>
          </cell>
          <cell r="O992">
            <v>0</v>
          </cell>
          <cell r="P992">
            <v>18259080</v>
          </cell>
        </row>
        <row r="993">
          <cell r="N993">
            <v>0</v>
          </cell>
          <cell r="O993">
            <v>0</v>
          </cell>
          <cell r="P993">
            <v>-199209623</v>
          </cell>
        </row>
        <row r="994">
          <cell r="N994">
            <v>0</v>
          </cell>
          <cell r="O994">
            <v>0</v>
          </cell>
          <cell r="P994">
            <v>0</v>
          </cell>
        </row>
        <row r="995">
          <cell r="N995">
            <v>0</v>
          </cell>
          <cell r="O995">
            <v>0</v>
          </cell>
          <cell r="P995">
            <v>0</v>
          </cell>
        </row>
        <row r="996">
          <cell r="N996">
            <v>0</v>
          </cell>
          <cell r="O996">
            <v>0</v>
          </cell>
          <cell r="P996">
            <v>0</v>
          </cell>
        </row>
        <row r="997">
          <cell r="N997">
            <v>0</v>
          </cell>
          <cell r="O997">
            <v>0</v>
          </cell>
          <cell r="P997">
            <v>0</v>
          </cell>
        </row>
        <row r="998">
          <cell r="N998">
            <v>0</v>
          </cell>
          <cell r="O998">
            <v>0</v>
          </cell>
          <cell r="P998">
            <v>199209623</v>
          </cell>
        </row>
        <row r="999">
          <cell r="N999">
            <v>0</v>
          </cell>
          <cell r="O999">
            <v>0</v>
          </cell>
          <cell r="P999">
            <v>-3246246923</v>
          </cell>
        </row>
        <row r="1000">
          <cell r="N1000">
            <v>0</v>
          </cell>
          <cell r="O1000">
            <v>0</v>
          </cell>
          <cell r="P1000">
            <v>-178000000</v>
          </cell>
        </row>
        <row r="1001">
          <cell r="N1001">
            <v>0</v>
          </cell>
          <cell r="O1001">
            <v>0</v>
          </cell>
          <cell r="P1001">
            <v>0</v>
          </cell>
        </row>
        <row r="1002">
          <cell r="N1002">
            <v>0</v>
          </cell>
          <cell r="O1002">
            <v>0</v>
          </cell>
          <cell r="P1002">
            <v>-199784212</v>
          </cell>
        </row>
        <row r="1003">
          <cell r="N1003">
            <v>0</v>
          </cell>
          <cell r="O1003">
            <v>0</v>
          </cell>
          <cell r="P1003">
            <v>0</v>
          </cell>
        </row>
        <row r="1004">
          <cell r="N1004">
            <v>0</v>
          </cell>
          <cell r="O1004">
            <v>0</v>
          </cell>
          <cell r="P1004">
            <v>0</v>
          </cell>
        </row>
        <row r="1005">
          <cell r="N1005">
            <v>0</v>
          </cell>
          <cell r="O1005">
            <v>0</v>
          </cell>
          <cell r="P1005">
            <v>938708</v>
          </cell>
        </row>
        <row r="1006">
          <cell r="N1006">
            <v>0</v>
          </cell>
          <cell r="O1006">
            <v>0</v>
          </cell>
          <cell r="P1006">
            <v>0</v>
          </cell>
        </row>
        <row r="1007">
          <cell r="N1007">
            <v>0</v>
          </cell>
          <cell r="O1007">
            <v>0</v>
          </cell>
          <cell r="P1007">
            <v>0</v>
          </cell>
        </row>
        <row r="1008">
          <cell r="N1008">
            <v>0</v>
          </cell>
          <cell r="O1008">
            <v>0</v>
          </cell>
          <cell r="P1008">
            <v>0</v>
          </cell>
        </row>
        <row r="1009">
          <cell r="N1009">
            <v>0</v>
          </cell>
          <cell r="O1009">
            <v>0</v>
          </cell>
          <cell r="P1009">
            <v>0</v>
          </cell>
        </row>
        <row r="1010">
          <cell r="N1010">
            <v>0</v>
          </cell>
          <cell r="O1010">
            <v>0</v>
          </cell>
          <cell r="P1010">
            <v>0</v>
          </cell>
        </row>
        <row r="1011">
          <cell r="N1011">
            <v>0</v>
          </cell>
          <cell r="O1011">
            <v>0</v>
          </cell>
          <cell r="P1011">
            <v>0</v>
          </cell>
        </row>
        <row r="1012">
          <cell r="N1012">
            <v>0</v>
          </cell>
          <cell r="O1012">
            <v>0</v>
          </cell>
          <cell r="P1012">
            <v>0</v>
          </cell>
        </row>
        <row r="1013">
          <cell r="N1013">
            <v>0</v>
          </cell>
          <cell r="O1013">
            <v>0</v>
          </cell>
          <cell r="P1013">
            <v>0</v>
          </cell>
        </row>
        <row r="1014">
          <cell r="N1014">
            <v>0</v>
          </cell>
          <cell r="O1014">
            <v>0</v>
          </cell>
          <cell r="P1014">
            <v>0</v>
          </cell>
        </row>
        <row r="1015">
          <cell r="N1015">
            <v>0</v>
          </cell>
          <cell r="O1015">
            <v>0</v>
          </cell>
          <cell r="P1015">
            <v>0</v>
          </cell>
        </row>
        <row r="1016">
          <cell r="N1016">
            <v>0</v>
          </cell>
          <cell r="O1016">
            <v>0</v>
          </cell>
          <cell r="P1016">
            <v>-8240934</v>
          </cell>
        </row>
        <row r="1017">
          <cell r="N1017">
            <v>0</v>
          </cell>
          <cell r="O1017">
            <v>0</v>
          </cell>
          <cell r="P1017">
            <v>0</v>
          </cell>
        </row>
        <row r="1018">
          <cell r="N1018">
            <v>0</v>
          </cell>
          <cell r="O1018">
            <v>0</v>
          </cell>
          <cell r="P1018">
            <v>-3228282</v>
          </cell>
        </row>
        <row r="1019">
          <cell r="N1019">
            <v>0</v>
          </cell>
          <cell r="O1019">
            <v>0</v>
          </cell>
          <cell r="P1019">
            <v>0</v>
          </cell>
        </row>
        <row r="1020">
          <cell r="N1020">
            <v>0</v>
          </cell>
          <cell r="O1020">
            <v>0</v>
          </cell>
          <cell r="P1020">
            <v>0</v>
          </cell>
        </row>
        <row r="1021">
          <cell r="N1021">
            <v>0</v>
          </cell>
          <cell r="O1021">
            <v>0</v>
          </cell>
          <cell r="P1021">
            <v>0</v>
          </cell>
        </row>
        <row r="1022">
          <cell r="N1022">
            <v>0</v>
          </cell>
          <cell r="O1022">
            <v>0</v>
          </cell>
          <cell r="P1022">
            <v>0</v>
          </cell>
        </row>
        <row r="1023">
          <cell r="N1023">
            <v>0</v>
          </cell>
          <cell r="O1023">
            <v>0</v>
          </cell>
          <cell r="P1023">
            <v>0</v>
          </cell>
        </row>
        <row r="1024">
          <cell r="N1024">
            <v>0</v>
          </cell>
          <cell r="O1024">
            <v>0</v>
          </cell>
          <cell r="P1024">
            <v>0</v>
          </cell>
        </row>
        <row r="1025">
          <cell r="N1025">
            <v>0</v>
          </cell>
          <cell r="O1025">
            <v>0</v>
          </cell>
          <cell r="P1025">
            <v>0</v>
          </cell>
        </row>
        <row r="1026">
          <cell r="N1026">
            <v>0</v>
          </cell>
          <cell r="O1026">
            <v>0</v>
          </cell>
          <cell r="P1026">
            <v>0</v>
          </cell>
        </row>
        <row r="1027">
          <cell r="N1027">
            <v>0</v>
          </cell>
          <cell r="O1027">
            <v>0</v>
          </cell>
          <cell r="P1027">
            <v>-6452252</v>
          </cell>
        </row>
        <row r="1028">
          <cell r="N1028">
            <v>0</v>
          </cell>
          <cell r="O1028">
            <v>0</v>
          </cell>
          <cell r="P1028">
            <v>0</v>
          </cell>
        </row>
        <row r="1029">
          <cell r="N1029">
            <v>0</v>
          </cell>
          <cell r="O1029">
            <v>0</v>
          </cell>
          <cell r="P1029">
            <v>0</v>
          </cell>
        </row>
        <row r="1030">
          <cell r="N1030">
            <v>0</v>
          </cell>
          <cell r="O1030">
            <v>0</v>
          </cell>
          <cell r="P1030">
            <v>0</v>
          </cell>
        </row>
        <row r="1031">
          <cell r="N1031">
            <v>0</v>
          </cell>
          <cell r="O1031">
            <v>0</v>
          </cell>
          <cell r="P1031">
            <v>0</v>
          </cell>
        </row>
        <row r="1032">
          <cell r="N1032">
            <v>0</v>
          </cell>
          <cell r="O1032">
            <v>0</v>
          </cell>
          <cell r="P1032">
            <v>0</v>
          </cell>
        </row>
        <row r="1033">
          <cell r="N1033">
            <v>0</v>
          </cell>
          <cell r="O1033">
            <v>0</v>
          </cell>
          <cell r="P1033">
            <v>0</v>
          </cell>
        </row>
        <row r="1034">
          <cell r="N1034">
            <v>0</v>
          </cell>
          <cell r="O1034">
            <v>0</v>
          </cell>
          <cell r="P1034">
            <v>0</v>
          </cell>
        </row>
        <row r="1035">
          <cell r="N1035">
            <v>0</v>
          </cell>
          <cell r="O1035">
            <v>0</v>
          </cell>
          <cell r="P1035">
            <v>0</v>
          </cell>
        </row>
        <row r="1036">
          <cell r="N1036">
            <v>0</v>
          </cell>
          <cell r="O1036">
            <v>0</v>
          </cell>
          <cell r="P1036">
            <v>0</v>
          </cell>
        </row>
        <row r="1037">
          <cell r="N1037">
            <v>0</v>
          </cell>
          <cell r="O1037">
            <v>0</v>
          </cell>
          <cell r="P1037">
            <v>0</v>
          </cell>
        </row>
        <row r="1038">
          <cell r="N1038">
            <v>0</v>
          </cell>
          <cell r="O1038">
            <v>0</v>
          </cell>
          <cell r="P1038">
            <v>0</v>
          </cell>
        </row>
        <row r="1039">
          <cell r="N1039">
            <v>0</v>
          </cell>
          <cell r="O1039">
            <v>0</v>
          </cell>
          <cell r="P1039">
            <v>0</v>
          </cell>
        </row>
        <row r="1040">
          <cell r="N1040">
            <v>0</v>
          </cell>
          <cell r="O1040">
            <v>0</v>
          </cell>
          <cell r="P1040">
            <v>0</v>
          </cell>
        </row>
        <row r="1041">
          <cell r="N1041">
            <v>0</v>
          </cell>
          <cell r="O1041">
            <v>0</v>
          </cell>
          <cell r="P1041">
            <v>0</v>
          </cell>
        </row>
        <row r="1042">
          <cell r="N1042">
            <v>0</v>
          </cell>
          <cell r="O1042">
            <v>0</v>
          </cell>
          <cell r="P1042">
            <v>-82178451</v>
          </cell>
        </row>
        <row r="1043">
          <cell r="N1043">
            <v>0</v>
          </cell>
          <cell r="O1043">
            <v>0</v>
          </cell>
          <cell r="P1043">
            <v>-42155</v>
          </cell>
        </row>
        <row r="1044">
          <cell r="N1044">
            <v>0</v>
          </cell>
          <cell r="O1044">
            <v>0</v>
          </cell>
          <cell r="P1044">
            <v>0</v>
          </cell>
        </row>
        <row r="1045">
          <cell r="N1045">
            <v>0</v>
          </cell>
          <cell r="O1045">
            <v>0</v>
          </cell>
          <cell r="P1045">
            <v>-29876292</v>
          </cell>
        </row>
        <row r="1046">
          <cell r="N1046">
            <v>0</v>
          </cell>
          <cell r="O1046">
            <v>0</v>
          </cell>
          <cell r="P1046">
            <v>-71675521</v>
          </cell>
        </row>
        <row r="1047">
          <cell r="N1047">
            <v>0</v>
          </cell>
          <cell r="O1047">
            <v>0</v>
          </cell>
          <cell r="P1047">
            <v>-2091263</v>
          </cell>
        </row>
        <row r="1048">
          <cell r="N1048">
            <v>0</v>
          </cell>
          <cell r="O1048">
            <v>0</v>
          </cell>
          <cell r="P1048">
            <v>0</v>
          </cell>
        </row>
        <row r="1049">
          <cell r="N1049">
            <v>0</v>
          </cell>
          <cell r="O1049">
            <v>0</v>
          </cell>
          <cell r="P1049">
            <v>692426</v>
          </cell>
        </row>
        <row r="1050">
          <cell r="N1050">
            <v>0</v>
          </cell>
          <cell r="O1050">
            <v>0</v>
          </cell>
          <cell r="P1050">
            <v>-896511</v>
          </cell>
        </row>
        <row r="1051">
          <cell r="N1051">
            <v>0</v>
          </cell>
          <cell r="O1051">
            <v>0</v>
          </cell>
          <cell r="P1051">
            <v>0</v>
          </cell>
        </row>
        <row r="1052">
          <cell r="N1052">
            <v>0</v>
          </cell>
          <cell r="O1052">
            <v>0</v>
          </cell>
          <cell r="P1052">
            <v>2531824</v>
          </cell>
        </row>
        <row r="1053">
          <cell r="N1053">
            <v>0</v>
          </cell>
          <cell r="O1053">
            <v>0</v>
          </cell>
          <cell r="P1053">
            <v>0</v>
          </cell>
        </row>
        <row r="1054">
          <cell r="N1054">
            <v>0</v>
          </cell>
          <cell r="O1054">
            <v>0</v>
          </cell>
          <cell r="P1054">
            <v>21757021</v>
          </cell>
        </row>
        <row r="1055">
          <cell r="N1055">
            <v>0</v>
          </cell>
          <cell r="O1055">
            <v>0</v>
          </cell>
          <cell r="P1055">
            <v>-1256874402</v>
          </cell>
        </row>
        <row r="1056">
          <cell r="N1056">
            <v>0</v>
          </cell>
          <cell r="O1056">
            <v>0</v>
          </cell>
          <cell r="P1056">
            <v>-151977809</v>
          </cell>
        </row>
        <row r="1057">
          <cell r="N1057">
            <v>0</v>
          </cell>
          <cell r="O1057">
            <v>0</v>
          </cell>
          <cell r="P1057">
            <v>-100871802</v>
          </cell>
        </row>
        <row r="1058">
          <cell r="N1058">
            <v>0</v>
          </cell>
          <cell r="O1058">
            <v>0</v>
          </cell>
          <cell r="P1058">
            <v>0</v>
          </cell>
        </row>
        <row r="1059">
          <cell r="N1059">
            <v>0</v>
          </cell>
          <cell r="O1059">
            <v>0</v>
          </cell>
          <cell r="P1059">
            <v>-134944821</v>
          </cell>
        </row>
        <row r="1060">
          <cell r="N1060">
            <v>0</v>
          </cell>
          <cell r="O1060">
            <v>0</v>
          </cell>
          <cell r="P1060">
            <v>-108426891</v>
          </cell>
        </row>
        <row r="1061">
          <cell r="N1061">
            <v>0</v>
          </cell>
          <cell r="O1061">
            <v>0</v>
          </cell>
          <cell r="P1061">
            <v>-25101</v>
          </cell>
        </row>
        <row r="1062">
          <cell r="N1062">
            <v>0</v>
          </cell>
          <cell r="O1062">
            <v>0</v>
          </cell>
          <cell r="P1062">
            <v>-36446786</v>
          </cell>
        </row>
        <row r="1063">
          <cell r="N1063">
            <v>0</v>
          </cell>
          <cell r="O1063">
            <v>0</v>
          </cell>
          <cell r="P1063">
            <v>-35366675</v>
          </cell>
        </row>
        <row r="1064">
          <cell r="N1064">
            <v>0</v>
          </cell>
          <cell r="O1064">
            <v>0</v>
          </cell>
          <cell r="P1064">
            <v>-18031678</v>
          </cell>
        </row>
        <row r="1065">
          <cell r="N1065">
            <v>0</v>
          </cell>
          <cell r="O1065">
            <v>0</v>
          </cell>
          <cell r="P1065">
            <v>-205910713</v>
          </cell>
        </row>
        <row r="1066">
          <cell r="N1066">
            <v>0</v>
          </cell>
          <cell r="O1066">
            <v>0</v>
          </cell>
          <cell r="P1066">
            <v>42155</v>
          </cell>
        </row>
        <row r="1067">
          <cell r="N1067">
            <v>0</v>
          </cell>
          <cell r="O1067">
            <v>0</v>
          </cell>
          <cell r="P1067">
            <v>19942498</v>
          </cell>
        </row>
        <row r="1068">
          <cell r="N1068">
            <v>0</v>
          </cell>
          <cell r="O1068">
            <v>0</v>
          </cell>
          <cell r="P1068">
            <v>71675521</v>
          </cell>
        </row>
        <row r="1069">
          <cell r="N1069">
            <v>0</v>
          </cell>
          <cell r="O1069">
            <v>0</v>
          </cell>
          <cell r="P1069">
            <v>2091263</v>
          </cell>
        </row>
        <row r="1070">
          <cell r="N1070">
            <v>0</v>
          </cell>
          <cell r="O1070">
            <v>0</v>
          </cell>
          <cell r="P1070">
            <v>-6622096</v>
          </cell>
        </row>
        <row r="1071">
          <cell r="N1071">
            <v>0</v>
          </cell>
          <cell r="O1071">
            <v>0</v>
          </cell>
          <cell r="P1071">
            <v>-17117277</v>
          </cell>
        </row>
        <row r="1072">
          <cell r="N1072">
            <v>0</v>
          </cell>
          <cell r="O1072">
            <v>0</v>
          </cell>
          <cell r="P1072">
            <v>-6152185</v>
          </cell>
        </row>
        <row r="1073">
          <cell r="N1073">
            <v>0</v>
          </cell>
          <cell r="O1073">
            <v>0</v>
          </cell>
          <cell r="P1073">
            <v>-15070233</v>
          </cell>
        </row>
        <row r="1074">
          <cell r="N1074">
            <v>0</v>
          </cell>
          <cell r="O1074">
            <v>0</v>
          </cell>
          <cell r="P1074">
            <v>0</v>
          </cell>
        </row>
        <row r="1075">
          <cell r="N1075">
            <v>0</v>
          </cell>
          <cell r="O1075">
            <v>0</v>
          </cell>
          <cell r="P1075">
            <v>0</v>
          </cell>
        </row>
        <row r="1076">
          <cell r="N1076">
            <v>0</v>
          </cell>
          <cell r="O1076">
            <v>0</v>
          </cell>
          <cell r="P1076">
            <v>0</v>
          </cell>
        </row>
        <row r="1077">
          <cell r="N1077">
            <v>0</v>
          </cell>
          <cell r="O1077">
            <v>0</v>
          </cell>
          <cell r="P1077">
            <v>0</v>
          </cell>
        </row>
        <row r="1078">
          <cell r="N1078">
            <v>0</v>
          </cell>
          <cell r="O1078">
            <v>0</v>
          </cell>
          <cell r="P1078">
            <v>0</v>
          </cell>
        </row>
        <row r="1079">
          <cell r="N1079">
            <v>0</v>
          </cell>
          <cell r="O1079">
            <v>0</v>
          </cell>
          <cell r="P1079">
            <v>0</v>
          </cell>
        </row>
        <row r="1080">
          <cell r="N1080">
            <v>0</v>
          </cell>
          <cell r="O1080">
            <v>0</v>
          </cell>
          <cell r="P1080">
            <v>0</v>
          </cell>
        </row>
        <row r="1081">
          <cell r="N1081">
            <v>0</v>
          </cell>
          <cell r="O1081">
            <v>0</v>
          </cell>
          <cell r="P1081">
            <v>0</v>
          </cell>
        </row>
        <row r="1082">
          <cell r="N1082">
            <v>0</v>
          </cell>
          <cell r="O1082">
            <v>0</v>
          </cell>
          <cell r="P1082">
            <v>0</v>
          </cell>
        </row>
        <row r="1083">
          <cell r="N1083">
            <v>0</v>
          </cell>
          <cell r="O1083">
            <v>0</v>
          </cell>
          <cell r="P1083">
            <v>0</v>
          </cell>
        </row>
        <row r="1084">
          <cell r="N1084">
            <v>0</v>
          </cell>
          <cell r="O1084">
            <v>0</v>
          </cell>
          <cell r="P1084">
            <v>-529898</v>
          </cell>
        </row>
        <row r="1085">
          <cell r="N1085">
            <v>0</v>
          </cell>
          <cell r="O1085">
            <v>0</v>
          </cell>
          <cell r="P1085">
            <v>0</v>
          </cell>
        </row>
        <row r="1086">
          <cell r="N1086">
            <v>0</v>
          </cell>
          <cell r="O1086">
            <v>0</v>
          </cell>
          <cell r="P1086">
            <v>0</v>
          </cell>
        </row>
        <row r="1087">
          <cell r="N1087">
            <v>0</v>
          </cell>
          <cell r="O1087">
            <v>0</v>
          </cell>
          <cell r="P1087">
            <v>0</v>
          </cell>
        </row>
        <row r="1088">
          <cell r="N1088">
            <v>0</v>
          </cell>
          <cell r="O1088">
            <v>0</v>
          </cell>
          <cell r="P1088">
            <v>0</v>
          </cell>
        </row>
        <row r="1089">
          <cell r="N1089">
            <v>0</v>
          </cell>
          <cell r="O1089">
            <v>0</v>
          </cell>
          <cell r="P1089">
            <v>0</v>
          </cell>
        </row>
        <row r="1090">
          <cell r="N1090">
            <v>0</v>
          </cell>
          <cell r="O1090">
            <v>0</v>
          </cell>
          <cell r="P1090">
            <v>0</v>
          </cell>
        </row>
        <row r="1091">
          <cell r="N1091">
            <v>0</v>
          </cell>
          <cell r="O1091">
            <v>0</v>
          </cell>
          <cell r="P1091">
            <v>0</v>
          </cell>
        </row>
        <row r="1092">
          <cell r="N1092">
            <v>0</v>
          </cell>
          <cell r="O1092">
            <v>0</v>
          </cell>
          <cell r="P1092">
            <v>0</v>
          </cell>
        </row>
        <row r="1093">
          <cell r="N1093">
            <v>0</v>
          </cell>
          <cell r="O1093">
            <v>0</v>
          </cell>
          <cell r="P1093">
            <v>446759</v>
          </cell>
        </row>
        <row r="1094">
          <cell r="N1094">
            <v>0</v>
          </cell>
          <cell r="O1094">
            <v>0</v>
          </cell>
          <cell r="P1094">
            <v>2680000</v>
          </cell>
        </row>
        <row r="1095">
          <cell r="N1095">
            <v>0</v>
          </cell>
          <cell r="O1095">
            <v>0</v>
          </cell>
          <cell r="P1095">
            <v>0</v>
          </cell>
        </row>
        <row r="1096">
          <cell r="N1096">
            <v>0</v>
          </cell>
          <cell r="O1096">
            <v>0</v>
          </cell>
          <cell r="P1096">
            <v>0</v>
          </cell>
        </row>
        <row r="1097">
          <cell r="N1097">
            <v>0</v>
          </cell>
          <cell r="O1097">
            <v>0</v>
          </cell>
          <cell r="P1097">
            <v>92831433</v>
          </cell>
        </row>
        <row r="1098">
          <cell r="N1098">
            <v>0</v>
          </cell>
          <cell r="O1098">
            <v>0</v>
          </cell>
          <cell r="P1098">
            <v>-445366</v>
          </cell>
        </row>
        <row r="1099">
          <cell r="N1099">
            <v>0</v>
          </cell>
          <cell r="O1099">
            <v>0</v>
          </cell>
          <cell r="P1099">
            <v>2747454</v>
          </cell>
        </row>
        <row r="1100">
          <cell r="N1100">
            <v>0</v>
          </cell>
          <cell r="O1100">
            <v>0</v>
          </cell>
          <cell r="P1100">
            <v>0</v>
          </cell>
        </row>
        <row r="1101">
          <cell r="N1101">
            <v>0</v>
          </cell>
          <cell r="O1101">
            <v>0</v>
          </cell>
          <cell r="P1101">
            <v>0</v>
          </cell>
        </row>
        <row r="1102">
          <cell r="N1102">
            <v>0</v>
          </cell>
          <cell r="O1102">
            <v>0</v>
          </cell>
          <cell r="P1102">
            <v>34363210</v>
          </cell>
        </row>
        <row r="1103">
          <cell r="N1103">
            <v>0</v>
          </cell>
          <cell r="O1103">
            <v>0</v>
          </cell>
          <cell r="P1103">
            <v>-2422396</v>
          </cell>
        </row>
        <row r="1104">
          <cell r="N1104">
            <v>0</v>
          </cell>
          <cell r="O1104">
            <v>0</v>
          </cell>
          <cell r="P1104">
            <v>-5384012</v>
          </cell>
        </row>
        <row r="1105">
          <cell r="N1105">
            <v>0</v>
          </cell>
          <cell r="O1105">
            <v>0</v>
          </cell>
          <cell r="P1105">
            <v>-4003545541</v>
          </cell>
        </row>
        <row r="1106">
          <cell r="N1106">
            <v>0</v>
          </cell>
          <cell r="O1106">
            <v>0</v>
          </cell>
          <cell r="P1106">
            <v>-134069703</v>
          </cell>
        </row>
        <row r="1107">
          <cell r="N1107">
            <v>0</v>
          </cell>
          <cell r="O1107">
            <v>0</v>
          </cell>
          <cell r="P1107">
            <v>-163430899</v>
          </cell>
        </row>
        <row r="1108">
          <cell r="N1108">
            <v>0</v>
          </cell>
          <cell r="O1108">
            <v>0</v>
          </cell>
          <cell r="P1108">
            <v>0</v>
          </cell>
        </row>
        <row r="1109">
          <cell r="N1109">
            <v>0</v>
          </cell>
          <cell r="O1109">
            <v>0</v>
          </cell>
          <cell r="P1109">
            <v>-167967941</v>
          </cell>
        </row>
        <row r="1110">
          <cell r="N1110">
            <v>0</v>
          </cell>
          <cell r="O1110">
            <v>0</v>
          </cell>
          <cell r="P1110">
            <v>-341546384</v>
          </cell>
        </row>
        <row r="1111">
          <cell r="N1111">
            <v>0</v>
          </cell>
          <cell r="O1111">
            <v>0</v>
          </cell>
          <cell r="P1111">
            <v>-74142835</v>
          </cell>
        </row>
        <row r="1112">
          <cell r="N1112">
            <v>0</v>
          </cell>
          <cell r="O1112">
            <v>0</v>
          </cell>
          <cell r="P1112">
            <v>-37201057</v>
          </cell>
        </row>
        <row r="1113">
          <cell r="N1113">
            <v>0</v>
          </cell>
          <cell r="O1113">
            <v>0</v>
          </cell>
          <cell r="P1113">
            <v>-14869538</v>
          </cell>
        </row>
        <row r="1114">
          <cell r="N1114">
            <v>0</v>
          </cell>
          <cell r="O1114">
            <v>0</v>
          </cell>
          <cell r="P1114">
            <v>-314341059</v>
          </cell>
        </row>
        <row r="1115">
          <cell r="N1115">
            <v>0</v>
          </cell>
          <cell r="O1115">
            <v>0</v>
          </cell>
          <cell r="P1115">
            <v>-10023840</v>
          </cell>
        </row>
        <row r="1116">
          <cell r="N1116">
            <v>0</v>
          </cell>
          <cell r="O1116">
            <v>0</v>
          </cell>
          <cell r="P1116">
            <v>-93330769</v>
          </cell>
        </row>
        <row r="1117">
          <cell r="N1117">
            <v>0</v>
          </cell>
          <cell r="O1117">
            <v>0</v>
          </cell>
          <cell r="P1117">
            <v>445366</v>
          </cell>
        </row>
        <row r="1118">
          <cell r="N1118">
            <v>0</v>
          </cell>
          <cell r="O1118">
            <v>0</v>
          </cell>
          <cell r="P1118">
            <v>-34256887</v>
          </cell>
        </row>
        <row r="1119">
          <cell r="N1119">
            <v>0</v>
          </cell>
          <cell r="O1119">
            <v>0</v>
          </cell>
          <cell r="P1119">
            <v>-100631354</v>
          </cell>
        </row>
        <row r="1120">
          <cell r="N1120">
            <v>0</v>
          </cell>
          <cell r="O1120">
            <v>0</v>
          </cell>
          <cell r="P1120">
            <v>2422396</v>
          </cell>
        </row>
        <row r="1121">
          <cell r="N1121">
            <v>0</v>
          </cell>
          <cell r="O1121">
            <v>0</v>
          </cell>
          <cell r="P1121">
            <v>5384012</v>
          </cell>
        </row>
        <row r="1122">
          <cell r="N1122">
            <v>0</v>
          </cell>
          <cell r="O1122">
            <v>0</v>
          </cell>
          <cell r="P1122">
            <v>-315649</v>
          </cell>
        </row>
        <row r="1123">
          <cell r="N1123">
            <v>0</v>
          </cell>
          <cell r="O1123">
            <v>0</v>
          </cell>
          <cell r="P1123">
            <v>0</v>
          </cell>
        </row>
        <row r="1124">
          <cell r="N1124">
            <v>0</v>
          </cell>
          <cell r="O1124">
            <v>0</v>
          </cell>
          <cell r="P1124">
            <v>-77204</v>
          </cell>
        </row>
        <row r="1125">
          <cell r="N1125">
            <v>0</v>
          </cell>
          <cell r="O1125">
            <v>0</v>
          </cell>
          <cell r="P1125">
            <v>0</v>
          </cell>
        </row>
        <row r="1126">
          <cell r="N1126">
            <v>0</v>
          </cell>
          <cell r="O1126">
            <v>0</v>
          </cell>
          <cell r="P1126">
            <v>0</v>
          </cell>
        </row>
        <row r="1127">
          <cell r="N1127">
            <v>0</v>
          </cell>
          <cell r="O1127">
            <v>0</v>
          </cell>
          <cell r="P1127">
            <v>-128776</v>
          </cell>
        </row>
        <row r="1128">
          <cell r="N1128">
            <v>0</v>
          </cell>
          <cell r="O1128">
            <v>0</v>
          </cell>
          <cell r="P1128">
            <v>0</v>
          </cell>
        </row>
        <row r="1129">
          <cell r="N1129">
            <v>0</v>
          </cell>
          <cell r="O1129">
            <v>0</v>
          </cell>
          <cell r="P1129">
            <v>0</v>
          </cell>
        </row>
        <row r="1130">
          <cell r="N1130">
            <v>0</v>
          </cell>
          <cell r="O1130">
            <v>0</v>
          </cell>
          <cell r="P1130">
            <v>0</v>
          </cell>
        </row>
        <row r="1131">
          <cell r="N1131">
            <v>0</v>
          </cell>
          <cell r="O1131">
            <v>0</v>
          </cell>
          <cell r="P1131">
            <v>-1079848</v>
          </cell>
        </row>
        <row r="1132">
          <cell r="N1132">
            <v>0</v>
          </cell>
          <cell r="O1132">
            <v>0</v>
          </cell>
          <cell r="P1132">
            <v>0</v>
          </cell>
        </row>
        <row r="1133">
          <cell r="N1133">
            <v>0</v>
          </cell>
          <cell r="O1133">
            <v>0</v>
          </cell>
          <cell r="P1133">
            <v>-246719</v>
          </cell>
        </row>
        <row r="1134">
          <cell r="N1134">
            <v>0</v>
          </cell>
          <cell r="O1134">
            <v>0</v>
          </cell>
          <cell r="P1134">
            <v>0</v>
          </cell>
        </row>
        <row r="1135">
          <cell r="N1135">
            <v>0</v>
          </cell>
          <cell r="O1135">
            <v>0</v>
          </cell>
          <cell r="P1135">
            <v>-6095657</v>
          </cell>
        </row>
        <row r="1136">
          <cell r="N1136">
            <v>0</v>
          </cell>
          <cell r="O1136">
            <v>0</v>
          </cell>
          <cell r="P1136">
            <v>-10516439</v>
          </cell>
        </row>
        <row r="1137">
          <cell r="N1137">
            <v>0</v>
          </cell>
          <cell r="O1137">
            <v>0</v>
          </cell>
          <cell r="P1137">
            <v>-876533</v>
          </cell>
        </row>
        <row r="1138">
          <cell r="N1138">
            <v>0</v>
          </cell>
          <cell r="O1138">
            <v>0</v>
          </cell>
          <cell r="P1138">
            <v>1201815</v>
          </cell>
        </row>
        <row r="1139">
          <cell r="N1139">
            <v>0</v>
          </cell>
          <cell r="O1139">
            <v>0</v>
          </cell>
          <cell r="P1139">
            <v>1079848</v>
          </cell>
        </row>
        <row r="1140">
          <cell r="N1140">
            <v>0</v>
          </cell>
          <cell r="O1140">
            <v>0</v>
          </cell>
          <cell r="P1140">
            <v>34671</v>
          </cell>
        </row>
        <row r="1141">
          <cell r="N1141">
            <v>0</v>
          </cell>
          <cell r="O1141">
            <v>0</v>
          </cell>
          <cell r="P1141">
            <v>5828005</v>
          </cell>
        </row>
        <row r="1142">
          <cell r="N1142">
            <v>0</v>
          </cell>
          <cell r="O1142">
            <v>0</v>
          </cell>
          <cell r="P1142">
            <v>-1625022603</v>
          </cell>
        </row>
        <row r="1143">
          <cell r="N1143">
            <v>0</v>
          </cell>
          <cell r="O1143">
            <v>0</v>
          </cell>
          <cell r="P1143">
            <v>-21686600</v>
          </cell>
        </row>
        <row r="1144">
          <cell r="N1144">
            <v>0</v>
          </cell>
          <cell r="O1144">
            <v>0</v>
          </cell>
          <cell r="P1144">
            <v>-79331000</v>
          </cell>
        </row>
        <row r="1145">
          <cell r="N1145">
            <v>0</v>
          </cell>
          <cell r="O1145">
            <v>0</v>
          </cell>
          <cell r="P1145">
            <v>0</v>
          </cell>
        </row>
        <row r="1146">
          <cell r="N1146">
            <v>0</v>
          </cell>
          <cell r="O1146">
            <v>0</v>
          </cell>
          <cell r="P1146">
            <v>-31112700</v>
          </cell>
        </row>
        <row r="1147">
          <cell r="N1147">
            <v>0</v>
          </cell>
          <cell r="O1147">
            <v>0</v>
          </cell>
          <cell r="P1147">
            <v>-30019900</v>
          </cell>
        </row>
        <row r="1148">
          <cell r="N1148">
            <v>0</v>
          </cell>
          <cell r="O1148">
            <v>0</v>
          </cell>
          <cell r="P1148">
            <v>-76075</v>
          </cell>
        </row>
        <row r="1149">
          <cell r="N1149">
            <v>0</v>
          </cell>
          <cell r="O1149">
            <v>0</v>
          </cell>
          <cell r="P1149">
            <v>-18796900</v>
          </cell>
        </row>
        <row r="1150">
          <cell r="N1150">
            <v>0</v>
          </cell>
          <cell r="O1150">
            <v>0</v>
          </cell>
          <cell r="P1150">
            <v>-38006100</v>
          </cell>
        </row>
        <row r="1151">
          <cell r="N1151">
            <v>0</v>
          </cell>
          <cell r="O1151">
            <v>0</v>
          </cell>
          <cell r="P1151">
            <v>-104405</v>
          </cell>
        </row>
        <row r="1152">
          <cell r="N1152">
            <v>0</v>
          </cell>
          <cell r="O1152">
            <v>0</v>
          </cell>
          <cell r="P1152">
            <v>-104238400</v>
          </cell>
        </row>
        <row r="1153">
          <cell r="N1153">
            <v>0</v>
          </cell>
          <cell r="O1153">
            <v>0</v>
          </cell>
          <cell r="P1153">
            <v>-298337</v>
          </cell>
        </row>
        <row r="1154">
          <cell r="N1154">
            <v>0</v>
          </cell>
          <cell r="O1154">
            <v>0</v>
          </cell>
          <cell r="P1154">
            <v>-4693049</v>
          </cell>
        </row>
        <row r="1155">
          <cell r="N1155">
            <v>0</v>
          </cell>
          <cell r="O1155">
            <v>0</v>
          </cell>
          <cell r="P1155">
            <v>-1641443</v>
          </cell>
        </row>
        <row r="1156">
          <cell r="N1156">
            <v>0</v>
          </cell>
          <cell r="O1156">
            <v>0</v>
          </cell>
          <cell r="P1156">
            <v>-1946981</v>
          </cell>
        </row>
        <row r="1157">
          <cell r="N1157">
            <v>0</v>
          </cell>
          <cell r="O1157">
            <v>0</v>
          </cell>
          <cell r="P1157">
            <v>-928509</v>
          </cell>
        </row>
        <row r="1158">
          <cell r="N1158">
            <v>0</v>
          </cell>
          <cell r="O1158">
            <v>0</v>
          </cell>
          <cell r="P1158">
            <v>-427661686</v>
          </cell>
        </row>
        <row r="1159">
          <cell r="N1159">
            <v>0</v>
          </cell>
          <cell r="O1159">
            <v>0</v>
          </cell>
          <cell r="P1159">
            <v>-23277859</v>
          </cell>
        </row>
        <row r="1160">
          <cell r="N1160">
            <v>0</v>
          </cell>
          <cell r="O1160">
            <v>0</v>
          </cell>
          <cell r="P1160">
            <v>-21543938</v>
          </cell>
        </row>
        <row r="1161">
          <cell r="N1161">
            <v>0</v>
          </cell>
          <cell r="O1161">
            <v>0</v>
          </cell>
          <cell r="P1161">
            <v>0</v>
          </cell>
        </row>
        <row r="1162">
          <cell r="N1162">
            <v>0</v>
          </cell>
          <cell r="O1162">
            <v>0</v>
          </cell>
          <cell r="P1162">
            <v>-25585096</v>
          </cell>
        </row>
        <row r="1163">
          <cell r="N1163">
            <v>0</v>
          </cell>
          <cell r="O1163">
            <v>0</v>
          </cell>
          <cell r="P1163">
            <v>-31551938</v>
          </cell>
        </row>
        <row r="1164">
          <cell r="N1164">
            <v>0</v>
          </cell>
          <cell r="O1164">
            <v>0</v>
          </cell>
          <cell r="P1164">
            <v>-9874949</v>
          </cell>
        </row>
        <row r="1165">
          <cell r="N1165">
            <v>0</v>
          </cell>
          <cell r="O1165">
            <v>0</v>
          </cell>
          <cell r="P1165">
            <v>-7695794</v>
          </cell>
        </row>
        <row r="1166">
          <cell r="N1166">
            <v>0</v>
          </cell>
          <cell r="O1166">
            <v>0</v>
          </cell>
          <cell r="P1166">
            <v>1201510</v>
          </cell>
        </row>
        <row r="1167">
          <cell r="N1167">
            <v>0</v>
          </cell>
          <cell r="O1167">
            <v>0</v>
          </cell>
          <cell r="P1167">
            <v>-115395276</v>
          </cell>
        </row>
        <row r="1168">
          <cell r="N1168">
            <v>0</v>
          </cell>
          <cell r="O1168">
            <v>0</v>
          </cell>
          <cell r="P1168">
            <v>0</v>
          </cell>
        </row>
        <row r="1169">
          <cell r="N1169">
            <v>0</v>
          </cell>
          <cell r="O1169">
            <v>0</v>
          </cell>
          <cell r="P1169">
            <v>-2327190</v>
          </cell>
        </row>
        <row r="1170">
          <cell r="N1170">
            <v>0</v>
          </cell>
          <cell r="O1170">
            <v>0</v>
          </cell>
          <cell r="P1170">
            <v>-608634</v>
          </cell>
        </row>
        <row r="1171">
          <cell r="N1171">
            <v>0</v>
          </cell>
          <cell r="O1171">
            <v>0</v>
          </cell>
          <cell r="P1171">
            <v>0</v>
          </cell>
        </row>
        <row r="1172">
          <cell r="N1172">
            <v>0</v>
          </cell>
          <cell r="O1172">
            <v>0</v>
          </cell>
          <cell r="P1172">
            <v>0</v>
          </cell>
        </row>
        <row r="1173">
          <cell r="N1173">
            <v>0</v>
          </cell>
          <cell r="O1173">
            <v>0</v>
          </cell>
          <cell r="P1173">
            <v>-6611027</v>
          </cell>
        </row>
        <row r="1174">
          <cell r="N1174">
            <v>0</v>
          </cell>
          <cell r="O1174">
            <v>0</v>
          </cell>
          <cell r="P1174">
            <v>0</v>
          </cell>
        </row>
        <row r="1175">
          <cell r="N1175">
            <v>0</v>
          </cell>
          <cell r="O1175">
            <v>0</v>
          </cell>
          <cell r="P1175">
            <v>0</v>
          </cell>
        </row>
        <row r="1176">
          <cell r="N1176">
            <v>0</v>
          </cell>
          <cell r="O1176">
            <v>0</v>
          </cell>
          <cell r="P1176">
            <v>0</v>
          </cell>
        </row>
        <row r="1177">
          <cell r="N1177">
            <v>0</v>
          </cell>
          <cell r="O1177">
            <v>0</v>
          </cell>
          <cell r="P1177">
            <v>0</v>
          </cell>
        </row>
        <row r="1178">
          <cell r="N1178">
            <v>0</v>
          </cell>
          <cell r="O1178">
            <v>0</v>
          </cell>
          <cell r="P1178">
            <v>-99613596</v>
          </cell>
        </row>
        <row r="1179">
          <cell r="N1179">
            <v>0</v>
          </cell>
          <cell r="O1179">
            <v>0</v>
          </cell>
          <cell r="P1179">
            <v>0</v>
          </cell>
        </row>
        <row r="1180">
          <cell r="N1180">
            <v>0</v>
          </cell>
          <cell r="O1180">
            <v>0</v>
          </cell>
          <cell r="P1180">
            <v>0</v>
          </cell>
        </row>
        <row r="1181">
          <cell r="N1181">
            <v>0</v>
          </cell>
          <cell r="O1181">
            <v>0</v>
          </cell>
          <cell r="P1181">
            <v>0</v>
          </cell>
        </row>
        <row r="1182">
          <cell r="N1182">
            <v>0</v>
          </cell>
          <cell r="O1182">
            <v>0</v>
          </cell>
          <cell r="P1182">
            <v>0</v>
          </cell>
        </row>
        <row r="1183">
          <cell r="N1183">
            <v>0</v>
          </cell>
          <cell r="O1183">
            <v>0</v>
          </cell>
          <cell r="P1183">
            <v>0</v>
          </cell>
        </row>
        <row r="1184">
          <cell r="N1184">
            <v>0</v>
          </cell>
          <cell r="O1184">
            <v>0</v>
          </cell>
          <cell r="P1184">
            <v>0</v>
          </cell>
        </row>
        <row r="1185">
          <cell r="N1185">
            <v>0</v>
          </cell>
          <cell r="O1185">
            <v>0</v>
          </cell>
          <cell r="P1185">
            <v>0</v>
          </cell>
        </row>
        <row r="1186">
          <cell r="N1186">
            <v>0</v>
          </cell>
          <cell r="O1186">
            <v>0</v>
          </cell>
          <cell r="P1186">
            <v>0</v>
          </cell>
        </row>
        <row r="1187">
          <cell r="N1187">
            <v>0</v>
          </cell>
          <cell r="O1187">
            <v>0</v>
          </cell>
          <cell r="P1187">
            <v>0</v>
          </cell>
        </row>
        <row r="1188">
          <cell r="N1188">
            <v>0</v>
          </cell>
          <cell r="O1188">
            <v>0</v>
          </cell>
          <cell r="P1188">
            <v>-122850</v>
          </cell>
        </row>
        <row r="1189">
          <cell r="N1189">
            <v>0</v>
          </cell>
          <cell r="O1189">
            <v>0</v>
          </cell>
          <cell r="P1189">
            <v>0</v>
          </cell>
        </row>
        <row r="1190">
          <cell r="N1190">
            <v>0</v>
          </cell>
          <cell r="O1190">
            <v>0</v>
          </cell>
          <cell r="P1190">
            <v>0</v>
          </cell>
        </row>
        <row r="1191">
          <cell r="N1191">
            <v>0</v>
          </cell>
          <cell r="O1191">
            <v>0</v>
          </cell>
          <cell r="P1191">
            <v>0</v>
          </cell>
        </row>
        <row r="1192">
          <cell r="N1192">
            <v>0</v>
          </cell>
          <cell r="O1192">
            <v>0</v>
          </cell>
          <cell r="P1192">
            <v>0</v>
          </cell>
        </row>
        <row r="1193">
          <cell r="N1193">
            <v>0</v>
          </cell>
          <cell r="O1193">
            <v>0</v>
          </cell>
          <cell r="P1193">
            <v>0</v>
          </cell>
        </row>
        <row r="1194">
          <cell r="N1194">
            <v>0</v>
          </cell>
          <cell r="O1194">
            <v>0</v>
          </cell>
          <cell r="P1194">
            <v>0</v>
          </cell>
        </row>
        <row r="1195">
          <cell r="N1195">
            <v>0</v>
          </cell>
          <cell r="O1195">
            <v>0</v>
          </cell>
          <cell r="P1195">
            <v>0</v>
          </cell>
        </row>
        <row r="1196">
          <cell r="N1196">
            <v>0</v>
          </cell>
          <cell r="O1196">
            <v>0</v>
          </cell>
          <cell r="P1196">
            <v>0</v>
          </cell>
        </row>
        <row r="1197">
          <cell r="N1197">
            <v>0</v>
          </cell>
          <cell r="O1197">
            <v>0</v>
          </cell>
          <cell r="P1197">
            <v>0</v>
          </cell>
        </row>
        <row r="1198">
          <cell r="N1198">
            <v>0</v>
          </cell>
          <cell r="O1198">
            <v>0</v>
          </cell>
          <cell r="P1198">
            <v>0</v>
          </cell>
        </row>
        <row r="1199">
          <cell r="N1199">
            <v>0</v>
          </cell>
          <cell r="O1199">
            <v>0</v>
          </cell>
          <cell r="P1199">
            <v>0</v>
          </cell>
        </row>
        <row r="1200">
          <cell r="N1200">
            <v>0</v>
          </cell>
          <cell r="O1200">
            <v>0</v>
          </cell>
          <cell r="P1200">
            <v>0</v>
          </cell>
        </row>
        <row r="1201">
          <cell r="N1201">
            <v>0</v>
          </cell>
          <cell r="O1201">
            <v>0</v>
          </cell>
          <cell r="P1201">
            <v>0</v>
          </cell>
        </row>
        <row r="1202">
          <cell r="N1202">
            <v>0</v>
          </cell>
          <cell r="O1202">
            <v>0</v>
          </cell>
          <cell r="P1202">
            <v>-16804963</v>
          </cell>
        </row>
        <row r="1203">
          <cell r="N1203">
            <v>0</v>
          </cell>
          <cell r="O1203">
            <v>0</v>
          </cell>
          <cell r="P1203">
            <v>0</v>
          </cell>
        </row>
        <row r="1204">
          <cell r="N1204">
            <v>0</v>
          </cell>
          <cell r="O1204">
            <v>0</v>
          </cell>
          <cell r="P1204">
            <v>0</v>
          </cell>
        </row>
        <row r="1205">
          <cell r="N1205">
            <v>0</v>
          </cell>
          <cell r="O1205">
            <v>0</v>
          </cell>
          <cell r="P1205">
            <v>-132783</v>
          </cell>
        </row>
        <row r="1206">
          <cell r="N1206">
            <v>0</v>
          </cell>
          <cell r="O1206">
            <v>0</v>
          </cell>
          <cell r="P1206">
            <v>-194712</v>
          </cell>
        </row>
        <row r="1207">
          <cell r="N1207">
            <v>0</v>
          </cell>
          <cell r="O1207">
            <v>0</v>
          </cell>
          <cell r="P1207">
            <v>-286976</v>
          </cell>
        </row>
        <row r="1208">
          <cell r="N1208">
            <v>0</v>
          </cell>
          <cell r="O1208">
            <v>0</v>
          </cell>
          <cell r="P1208">
            <v>0</v>
          </cell>
        </row>
        <row r="1209">
          <cell r="N1209">
            <v>0</v>
          </cell>
          <cell r="O1209">
            <v>0</v>
          </cell>
          <cell r="P1209">
            <v>-590440</v>
          </cell>
        </row>
        <row r="1210">
          <cell r="N1210">
            <v>0</v>
          </cell>
          <cell r="O1210">
            <v>0</v>
          </cell>
          <cell r="P1210">
            <v>5035846</v>
          </cell>
        </row>
        <row r="1211">
          <cell r="N1211">
            <v>0</v>
          </cell>
          <cell r="O1211">
            <v>0</v>
          </cell>
          <cell r="P1211">
            <v>-1612455</v>
          </cell>
        </row>
        <row r="1212">
          <cell r="N1212">
            <v>0</v>
          </cell>
          <cell r="O1212">
            <v>0</v>
          </cell>
          <cell r="P1212">
            <v>0</v>
          </cell>
        </row>
        <row r="1213">
          <cell r="N1213">
            <v>0</v>
          </cell>
          <cell r="O1213">
            <v>0</v>
          </cell>
          <cell r="P1213">
            <v>118158</v>
          </cell>
        </row>
        <row r="1214">
          <cell r="N1214">
            <v>0</v>
          </cell>
          <cell r="O1214">
            <v>0</v>
          </cell>
          <cell r="P1214">
            <v>3602</v>
          </cell>
        </row>
        <row r="1215">
          <cell r="N1215">
            <v>0</v>
          </cell>
          <cell r="O1215">
            <v>0</v>
          </cell>
          <cell r="P1215">
            <v>-203423</v>
          </cell>
        </row>
        <row r="1216">
          <cell r="N1216">
            <v>0</v>
          </cell>
          <cell r="O1216">
            <v>0</v>
          </cell>
          <cell r="P1216">
            <v>-22365721</v>
          </cell>
        </row>
        <row r="1217">
          <cell r="N1217">
            <v>0</v>
          </cell>
          <cell r="O1217">
            <v>0</v>
          </cell>
          <cell r="P1217">
            <v>-55884</v>
          </cell>
        </row>
        <row r="1218">
          <cell r="N1218">
            <v>0</v>
          </cell>
          <cell r="O1218">
            <v>0</v>
          </cell>
          <cell r="P1218">
            <v>227935493</v>
          </cell>
        </row>
        <row r="1219">
          <cell r="N1219">
            <v>0</v>
          </cell>
          <cell r="O1219">
            <v>0</v>
          </cell>
          <cell r="P1219">
            <v>-1644</v>
          </cell>
        </row>
        <row r="1220">
          <cell r="N1220">
            <v>0</v>
          </cell>
          <cell r="O1220">
            <v>0</v>
          </cell>
          <cell r="P1220">
            <v>-2004</v>
          </cell>
        </row>
        <row r="1221">
          <cell r="N1221">
            <v>0</v>
          </cell>
          <cell r="O1221">
            <v>0</v>
          </cell>
          <cell r="P1221">
            <v>0</v>
          </cell>
        </row>
        <row r="1222">
          <cell r="N1222">
            <v>0</v>
          </cell>
          <cell r="O1222">
            <v>0</v>
          </cell>
          <cell r="P1222">
            <v>182449</v>
          </cell>
        </row>
        <row r="1223">
          <cell r="N1223">
            <v>0</v>
          </cell>
          <cell r="O1223">
            <v>0</v>
          </cell>
          <cell r="P1223">
            <v>28686</v>
          </cell>
        </row>
        <row r="1224">
          <cell r="N1224">
            <v>0</v>
          </cell>
          <cell r="O1224">
            <v>0</v>
          </cell>
          <cell r="P1224">
            <v>1260033</v>
          </cell>
        </row>
        <row r="1225">
          <cell r="N1225">
            <v>0</v>
          </cell>
          <cell r="O1225">
            <v>0</v>
          </cell>
          <cell r="P1225">
            <v>224500</v>
          </cell>
        </row>
        <row r="1226">
          <cell r="N1226">
            <v>0</v>
          </cell>
          <cell r="O1226">
            <v>0</v>
          </cell>
          <cell r="P1226">
            <v>0</v>
          </cell>
        </row>
        <row r="1227">
          <cell r="N1227">
            <v>0</v>
          </cell>
          <cell r="O1227">
            <v>0</v>
          </cell>
          <cell r="P1227">
            <v>0</v>
          </cell>
        </row>
        <row r="1228">
          <cell r="N1228">
            <v>0</v>
          </cell>
          <cell r="O1228">
            <v>0</v>
          </cell>
          <cell r="P1228">
            <v>0</v>
          </cell>
        </row>
        <row r="1229">
          <cell r="N1229">
            <v>0</v>
          </cell>
          <cell r="O1229">
            <v>0</v>
          </cell>
          <cell r="P1229">
            <v>0</v>
          </cell>
        </row>
        <row r="1230">
          <cell r="N1230">
            <v>0</v>
          </cell>
          <cell r="O1230">
            <v>0</v>
          </cell>
          <cell r="P1230">
            <v>0</v>
          </cell>
        </row>
        <row r="1231">
          <cell r="N1231">
            <v>0</v>
          </cell>
          <cell r="O1231">
            <v>0</v>
          </cell>
          <cell r="P1231">
            <v>0</v>
          </cell>
        </row>
        <row r="1232">
          <cell r="N1232">
            <v>0</v>
          </cell>
          <cell r="O1232">
            <v>0</v>
          </cell>
          <cell r="P1232">
            <v>0</v>
          </cell>
        </row>
        <row r="1233">
          <cell r="N1233">
            <v>0</v>
          </cell>
          <cell r="O1233">
            <v>0</v>
          </cell>
          <cell r="P1233">
            <v>4696075</v>
          </cell>
        </row>
        <row r="1234">
          <cell r="N1234">
            <v>0</v>
          </cell>
          <cell r="O1234">
            <v>0</v>
          </cell>
          <cell r="P1234">
            <v>0</v>
          </cell>
        </row>
        <row r="1235">
          <cell r="N1235">
            <v>0</v>
          </cell>
          <cell r="O1235">
            <v>0</v>
          </cell>
          <cell r="P1235">
            <v>0</v>
          </cell>
        </row>
        <row r="1236">
          <cell r="N1236">
            <v>0</v>
          </cell>
          <cell r="O1236">
            <v>0</v>
          </cell>
          <cell r="P1236">
            <v>-4645952</v>
          </cell>
        </row>
        <row r="1237">
          <cell r="N1237">
            <v>0</v>
          </cell>
          <cell r="O1237">
            <v>0</v>
          </cell>
          <cell r="P1237">
            <v>374850</v>
          </cell>
        </row>
        <row r="1238">
          <cell r="N1238">
            <v>0</v>
          </cell>
          <cell r="O1238">
            <v>0</v>
          </cell>
          <cell r="P1238">
            <v>0</v>
          </cell>
        </row>
        <row r="1239">
          <cell r="N1239">
            <v>0</v>
          </cell>
          <cell r="O1239">
            <v>0</v>
          </cell>
          <cell r="P1239">
            <v>722381</v>
          </cell>
        </row>
        <row r="1240">
          <cell r="N1240">
            <v>0</v>
          </cell>
          <cell r="O1240">
            <v>0</v>
          </cell>
          <cell r="P1240">
            <v>12982291</v>
          </cell>
        </row>
        <row r="1241">
          <cell r="N1241">
            <v>0</v>
          </cell>
          <cell r="O1241">
            <v>0</v>
          </cell>
          <cell r="P1241">
            <v>-773840862</v>
          </cell>
        </row>
        <row r="1242">
          <cell r="N1242">
            <v>0</v>
          </cell>
          <cell r="O1242">
            <v>0</v>
          </cell>
          <cell r="P1242">
            <v>-20597683</v>
          </cell>
        </row>
        <row r="1243">
          <cell r="N1243">
            <v>0</v>
          </cell>
          <cell r="O1243">
            <v>0</v>
          </cell>
          <cell r="P1243">
            <v>-26429684</v>
          </cell>
        </row>
        <row r="1244">
          <cell r="N1244">
            <v>0</v>
          </cell>
          <cell r="O1244">
            <v>0</v>
          </cell>
          <cell r="P1244">
            <v>0</v>
          </cell>
        </row>
        <row r="1245">
          <cell r="N1245">
            <v>0</v>
          </cell>
          <cell r="O1245">
            <v>0</v>
          </cell>
          <cell r="P1245">
            <v>-24075534</v>
          </cell>
        </row>
        <row r="1246">
          <cell r="N1246">
            <v>0</v>
          </cell>
          <cell r="O1246">
            <v>0</v>
          </cell>
          <cell r="P1246">
            <v>-66211038</v>
          </cell>
        </row>
        <row r="1247">
          <cell r="N1247">
            <v>0</v>
          </cell>
          <cell r="O1247">
            <v>0</v>
          </cell>
          <cell r="P1247">
            <v>-10298314</v>
          </cell>
        </row>
        <row r="1248">
          <cell r="N1248">
            <v>0</v>
          </cell>
          <cell r="O1248">
            <v>0</v>
          </cell>
          <cell r="P1248">
            <v>-2353013</v>
          </cell>
        </row>
        <row r="1249">
          <cell r="N1249">
            <v>0</v>
          </cell>
          <cell r="O1249">
            <v>0</v>
          </cell>
          <cell r="P1249">
            <v>-147194</v>
          </cell>
        </row>
        <row r="1250">
          <cell r="N1250">
            <v>0</v>
          </cell>
          <cell r="O1250">
            <v>0</v>
          </cell>
          <cell r="P1250">
            <v>-79146157</v>
          </cell>
        </row>
        <row r="1251">
          <cell r="N1251">
            <v>0</v>
          </cell>
          <cell r="O1251">
            <v>0</v>
          </cell>
          <cell r="P1251">
            <v>0</v>
          </cell>
        </row>
        <row r="1252">
          <cell r="N1252">
            <v>0</v>
          </cell>
          <cell r="O1252">
            <v>0</v>
          </cell>
          <cell r="P1252">
            <v>0</v>
          </cell>
        </row>
        <row r="1253">
          <cell r="N1253">
            <v>0</v>
          </cell>
          <cell r="O1253">
            <v>0</v>
          </cell>
          <cell r="P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</row>
        <row r="1255">
          <cell r="N1255">
            <v>0</v>
          </cell>
          <cell r="O1255">
            <v>0</v>
          </cell>
          <cell r="P1255">
            <v>0</v>
          </cell>
        </row>
        <row r="1256">
          <cell r="N1256">
            <v>0</v>
          </cell>
          <cell r="O1256">
            <v>0</v>
          </cell>
          <cell r="P1256">
            <v>0</v>
          </cell>
        </row>
        <row r="1257">
          <cell r="N1257">
            <v>0</v>
          </cell>
          <cell r="O1257">
            <v>0</v>
          </cell>
          <cell r="P1257">
            <v>0</v>
          </cell>
        </row>
        <row r="1258">
          <cell r="N1258">
            <v>0</v>
          </cell>
          <cell r="O1258">
            <v>0</v>
          </cell>
          <cell r="P1258">
            <v>0</v>
          </cell>
        </row>
        <row r="1259">
          <cell r="N1259">
            <v>0</v>
          </cell>
          <cell r="O1259">
            <v>0</v>
          </cell>
          <cell r="P1259">
            <v>0</v>
          </cell>
        </row>
        <row r="1260">
          <cell r="N1260">
            <v>0</v>
          </cell>
          <cell r="O1260">
            <v>0</v>
          </cell>
          <cell r="P1260">
            <v>0</v>
          </cell>
        </row>
        <row r="1261">
          <cell r="N1261">
            <v>0</v>
          </cell>
          <cell r="O1261">
            <v>0</v>
          </cell>
          <cell r="P1261">
            <v>-884999034</v>
          </cell>
        </row>
        <row r="1262">
          <cell r="N1262">
            <v>0</v>
          </cell>
          <cell r="O1262">
            <v>0</v>
          </cell>
          <cell r="P1262">
            <v>-29550000</v>
          </cell>
        </row>
        <row r="1263">
          <cell r="N1263">
            <v>0</v>
          </cell>
          <cell r="O1263">
            <v>0</v>
          </cell>
          <cell r="P1263">
            <v>-61732180</v>
          </cell>
        </row>
        <row r="1264">
          <cell r="N1264">
            <v>0</v>
          </cell>
          <cell r="O1264">
            <v>0</v>
          </cell>
          <cell r="P1264">
            <v>0</v>
          </cell>
        </row>
        <row r="1265">
          <cell r="N1265">
            <v>0</v>
          </cell>
          <cell r="O1265">
            <v>0</v>
          </cell>
          <cell r="P1265">
            <v>-37340000</v>
          </cell>
        </row>
        <row r="1266">
          <cell r="N1266">
            <v>0</v>
          </cell>
          <cell r="O1266">
            <v>0</v>
          </cell>
          <cell r="P1266">
            <v>-31659257</v>
          </cell>
        </row>
        <row r="1267">
          <cell r="N1267">
            <v>0</v>
          </cell>
          <cell r="O1267">
            <v>0</v>
          </cell>
          <cell r="P1267">
            <v>-20675000</v>
          </cell>
        </row>
        <row r="1268">
          <cell r="N1268">
            <v>0</v>
          </cell>
          <cell r="O1268">
            <v>0</v>
          </cell>
          <cell r="P1268">
            <v>-18323000</v>
          </cell>
        </row>
        <row r="1269">
          <cell r="N1269">
            <v>0</v>
          </cell>
          <cell r="O1269">
            <v>0</v>
          </cell>
          <cell r="P1269">
            <v>-7030000</v>
          </cell>
        </row>
        <row r="1270">
          <cell r="N1270">
            <v>0</v>
          </cell>
          <cell r="O1270">
            <v>0</v>
          </cell>
          <cell r="P1270">
            <v>-58947000</v>
          </cell>
        </row>
        <row r="1271">
          <cell r="N1271">
            <v>0</v>
          </cell>
          <cell r="O1271">
            <v>0</v>
          </cell>
          <cell r="P1271">
            <v>-13849384</v>
          </cell>
        </row>
        <row r="1272">
          <cell r="N1272">
            <v>0</v>
          </cell>
          <cell r="O1272">
            <v>0</v>
          </cell>
          <cell r="P1272">
            <v>-62781125</v>
          </cell>
        </row>
        <row r="1273">
          <cell r="N1273">
            <v>0</v>
          </cell>
          <cell r="O1273">
            <v>0</v>
          </cell>
          <cell r="P1273">
            <v>0</v>
          </cell>
        </row>
        <row r="1274">
          <cell r="N1274">
            <v>0</v>
          </cell>
          <cell r="O1274">
            <v>0</v>
          </cell>
          <cell r="P1274">
            <v>0</v>
          </cell>
        </row>
        <row r="1275">
          <cell r="N1275">
            <v>0</v>
          </cell>
          <cell r="O1275">
            <v>0</v>
          </cell>
          <cell r="P1275">
            <v>-38043180</v>
          </cell>
        </row>
        <row r="1276">
          <cell r="N1276">
            <v>0</v>
          </cell>
          <cell r="O1276">
            <v>0</v>
          </cell>
          <cell r="P1276">
            <v>-3482640</v>
          </cell>
        </row>
        <row r="1277">
          <cell r="N1277">
            <v>0</v>
          </cell>
          <cell r="O1277">
            <v>0</v>
          </cell>
          <cell r="P1277">
            <v>-641340</v>
          </cell>
        </row>
        <row r="1278">
          <cell r="N1278">
            <v>0</v>
          </cell>
          <cell r="O1278">
            <v>0</v>
          </cell>
          <cell r="P1278">
            <v>0</v>
          </cell>
        </row>
        <row r="1279">
          <cell r="N1279">
            <v>0</v>
          </cell>
          <cell r="O1279">
            <v>0</v>
          </cell>
          <cell r="P1279">
            <v>-36487404</v>
          </cell>
        </row>
        <row r="1280">
          <cell r="N1280">
            <v>0</v>
          </cell>
          <cell r="O1280">
            <v>0</v>
          </cell>
          <cell r="P1280">
            <v>-1127700</v>
          </cell>
        </row>
        <row r="1281">
          <cell r="N1281">
            <v>0</v>
          </cell>
          <cell r="O1281">
            <v>0</v>
          </cell>
          <cell r="P1281">
            <v>-998320</v>
          </cell>
        </row>
        <row r="1282">
          <cell r="N1282">
            <v>0</v>
          </cell>
          <cell r="O1282">
            <v>0</v>
          </cell>
          <cell r="P1282">
            <v>-5912989</v>
          </cell>
        </row>
        <row r="1283">
          <cell r="N1283">
            <v>0</v>
          </cell>
          <cell r="O1283">
            <v>0</v>
          </cell>
          <cell r="P1283">
            <v>4695013</v>
          </cell>
        </row>
        <row r="1284">
          <cell r="N1284">
            <v>0</v>
          </cell>
          <cell r="O1284">
            <v>0</v>
          </cell>
          <cell r="P1284">
            <v>-23952926</v>
          </cell>
        </row>
        <row r="1285">
          <cell r="N1285">
            <v>0</v>
          </cell>
          <cell r="O1285">
            <v>0</v>
          </cell>
          <cell r="P1285">
            <v>0</v>
          </cell>
        </row>
        <row r="1286">
          <cell r="N1286">
            <v>0</v>
          </cell>
          <cell r="O1286">
            <v>0</v>
          </cell>
          <cell r="P1286">
            <v>-299290</v>
          </cell>
        </row>
        <row r="1287">
          <cell r="N1287">
            <v>0</v>
          </cell>
          <cell r="O1287">
            <v>0</v>
          </cell>
          <cell r="P1287">
            <v>-451863</v>
          </cell>
        </row>
        <row r="1288">
          <cell r="N1288">
            <v>0</v>
          </cell>
          <cell r="O1288">
            <v>0</v>
          </cell>
          <cell r="P1288">
            <v>-25333063</v>
          </cell>
        </row>
        <row r="1289">
          <cell r="N1289">
            <v>0</v>
          </cell>
          <cell r="O1289">
            <v>0</v>
          </cell>
          <cell r="P1289">
            <v>0</v>
          </cell>
        </row>
        <row r="1290">
          <cell r="N1290">
            <v>0</v>
          </cell>
          <cell r="O1290">
            <v>0</v>
          </cell>
          <cell r="P1290">
            <v>-1707512566</v>
          </cell>
        </row>
        <row r="1291">
          <cell r="N1291">
            <v>0</v>
          </cell>
          <cell r="O1291">
            <v>0</v>
          </cell>
          <cell r="P1291">
            <v>0</v>
          </cell>
        </row>
        <row r="1292">
          <cell r="N1292">
            <v>0</v>
          </cell>
          <cell r="O1292">
            <v>0</v>
          </cell>
          <cell r="P1292">
            <v>0</v>
          </cell>
        </row>
        <row r="1293">
          <cell r="N1293">
            <v>0</v>
          </cell>
          <cell r="O1293">
            <v>0</v>
          </cell>
          <cell r="P1293">
            <v>0</v>
          </cell>
        </row>
        <row r="1294">
          <cell r="N1294">
            <v>0</v>
          </cell>
          <cell r="O1294">
            <v>0</v>
          </cell>
          <cell r="P1294">
            <v>0</v>
          </cell>
        </row>
        <row r="1295">
          <cell r="N1295">
            <v>0</v>
          </cell>
          <cell r="O1295">
            <v>0</v>
          </cell>
          <cell r="P1295">
            <v>0</v>
          </cell>
        </row>
        <row r="1296">
          <cell r="N1296">
            <v>0</v>
          </cell>
          <cell r="O1296">
            <v>0</v>
          </cell>
          <cell r="P1296">
            <v>0</v>
          </cell>
        </row>
        <row r="1297">
          <cell r="N1297">
            <v>0</v>
          </cell>
          <cell r="O1297">
            <v>0</v>
          </cell>
          <cell r="P1297">
            <v>3066841</v>
          </cell>
        </row>
        <row r="1298">
          <cell r="N1298">
            <v>0</v>
          </cell>
          <cell r="O1298">
            <v>0</v>
          </cell>
          <cell r="P1298">
            <v>0</v>
          </cell>
        </row>
        <row r="1299">
          <cell r="N1299">
            <v>0</v>
          </cell>
          <cell r="O1299">
            <v>0</v>
          </cell>
          <cell r="P1299">
            <v>0</v>
          </cell>
        </row>
        <row r="1300">
          <cell r="N1300">
            <v>0</v>
          </cell>
          <cell r="O1300">
            <v>0</v>
          </cell>
          <cell r="P1300">
            <v>0</v>
          </cell>
        </row>
        <row r="1301">
          <cell r="N1301">
            <v>0</v>
          </cell>
          <cell r="O1301">
            <v>0</v>
          </cell>
          <cell r="P1301">
            <v>1704445725</v>
          </cell>
        </row>
        <row r="1302">
          <cell r="N1302">
            <v>0</v>
          </cell>
          <cell r="O1302">
            <v>0</v>
          </cell>
          <cell r="P1302">
            <v>1054185112</v>
          </cell>
        </row>
        <row r="1303">
          <cell r="N1303">
            <v>0</v>
          </cell>
          <cell r="O1303">
            <v>0</v>
          </cell>
          <cell r="P1303">
            <v>-93000000</v>
          </cell>
        </row>
        <row r="1304">
          <cell r="N1304">
            <v>0</v>
          </cell>
          <cell r="O1304">
            <v>0</v>
          </cell>
          <cell r="P1304">
            <v>0</v>
          </cell>
        </row>
        <row r="1305">
          <cell r="N1305">
            <v>0</v>
          </cell>
          <cell r="O1305">
            <v>0</v>
          </cell>
          <cell r="P1305">
            <v>0</v>
          </cell>
        </row>
        <row r="1306">
          <cell r="N1306">
            <v>0</v>
          </cell>
          <cell r="O1306">
            <v>0</v>
          </cell>
          <cell r="P1306">
            <v>-16557656</v>
          </cell>
        </row>
        <row r="1307">
          <cell r="N1307">
            <v>0</v>
          </cell>
          <cell r="O1307">
            <v>0</v>
          </cell>
          <cell r="P1307">
            <v>-1704445725</v>
          </cell>
        </row>
        <row r="1308">
          <cell r="N1308">
            <v>0</v>
          </cell>
          <cell r="O1308">
            <v>0</v>
          </cell>
          <cell r="P1308">
            <v>-242217052</v>
          </cell>
        </row>
        <row r="1309">
          <cell r="N1309">
            <v>0</v>
          </cell>
          <cell r="O1309">
            <v>0</v>
          </cell>
          <cell r="P1309">
            <v>0</v>
          </cell>
        </row>
        <row r="1310">
          <cell r="N1310">
            <v>0</v>
          </cell>
          <cell r="O1310">
            <v>0</v>
          </cell>
          <cell r="P1310">
            <v>4098817</v>
          </cell>
        </row>
        <row r="1311">
          <cell r="N1311">
            <v>0</v>
          </cell>
          <cell r="O1311">
            <v>0</v>
          </cell>
          <cell r="P1311">
            <v>139124574</v>
          </cell>
        </row>
        <row r="1312">
          <cell r="N1312">
            <v>0</v>
          </cell>
          <cell r="O1312">
            <v>0</v>
          </cell>
          <cell r="P1312">
            <v>-6755056</v>
          </cell>
        </row>
        <row r="1313">
          <cell r="N1313">
            <v>0</v>
          </cell>
          <cell r="O1313">
            <v>0</v>
          </cell>
          <cell r="P1313">
            <v>-31705725</v>
          </cell>
        </row>
        <row r="1314">
          <cell r="N1314">
            <v>0</v>
          </cell>
          <cell r="O1314">
            <v>0</v>
          </cell>
          <cell r="P1314">
            <v>0</v>
          </cell>
        </row>
        <row r="1315">
          <cell r="N1315">
            <v>0</v>
          </cell>
          <cell r="O1315">
            <v>0</v>
          </cell>
          <cell r="P1315">
            <v>-27000000</v>
          </cell>
        </row>
        <row r="1316">
          <cell r="N1316">
            <v>0</v>
          </cell>
          <cell r="O1316">
            <v>0</v>
          </cell>
          <cell r="P1316">
            <v>-166724066</v>
          </cell>
        </row>
        <row r="1317">
          <cell r="N1317">
            <v>0</v>
          </cell>
          <cell r="O1317">
            <v>0</v>
          </cell>
          <cell r="P1317">
            <v>0</v>
          </cell>
        </row>
        <row r="1318">
          <cell r="N1318">
            <v>0</v>
          </cell>
          <cell r="O1318">
            <v>0</v>
          </cell>
          <cell r="P1318">
            <v>0</v>
          </cell>
        </row>
        <row r="1319">
          <cell r="N1319">
            <v>0</v>
          </cell>
          <cell r="O1319">
            <v>0</v>
          </cell>
          <cell r="P1319">
            <v>0</v>
          </cell>
        </row>
        <row r="1320">
          <cell r="N1320">
            <v>0</v>
          </cell>
          <cell r="O1320">
            <v>0</v>
          </cell>
          <cell r="P1320">
            <v>-114699290</v>
          </cell>
        </row>
        <row r="1321">
          <cell r="N1321">
            <v>0</v>
          </cell>
          <cell r="O1321">
            <v>0</v>
          </cell>
          <cell r="P1321">
            <v>0</v>
          </cell>
        </row>
        <row r="1322">
          <cell r="N1322">
            <v>0</v>
          </cell>
          <cell r="O1322">
            <v>0</v>
          </cell>
          <cell r="P1322">
            <v>-27941500</v>
          </cell>
        </row>
        <row r="1323">
          <cell r="N1323">
            <v>0</v>
          </cell>
          <cell r="O1323">
            <v>0</v>
          </cell>
          <cell r="P1323">
            <v>0</v>
          </cell>
        </row>
        <row r="1324">
          <cell r="N1324">
            <v>0</v>
          </cell>
          <cell r="O1324">
            <v>0</v>
          </cell>
          <cell r="P1324">
            <v>-19492187</v>
          </cell>
        </row>
        <row r="1325">
          <cell r="N1325">
            <v>0</v>
          </cell>
          <cell r="O1325">
            <v>0</v>
          </cell>
          <cell r="P1325">
            <v>-259170</v>
          </cell>
        </row>
        <row r="1326">
          <cell r="N1326">
            <v>0</v>
          </cell>
          <cell r="O1326">
            <v>0</v>
          </cell>
          <cell r="P1326">
            <v>-184585</v>
          </cell>
        </row>
        <row r="1327">
          <cell r="N1327">
            <v>0</v>
          </cell>
          <cell r="O1327">
            <v>0</v>
          </cell>
          <cell r="P1327">
            <v>-59064712</v>
          </cell>
        </row>
        <row r="1328">
          <cell r="N1328">
            <v>0</v>
          </cell>
          <cell r="O1328">
            <v>0</v>
          </cell>
          <cell r="P1328">
            <v>-2492775940</v>
          </cell>
        </row>
        <row r="1329">
          <cell r="N1329">
            <v>0</v>
          </cell>
          <cell r="O1329">
            <v>0</v>
          </cell>
          <cell r="P1329">
            <v>-40757446</v>
          </cell>
        </row>
        <row r="1330">
          <cell r="N1330">
            <v>0</v>
          </cell>
          <cell r="O1330">
            <v>0</v>
          </cell>
          <cell r="P1330">
            <v>-2673000</v>
          </cell>
        </row>
        <row r="1331">
          <cell r="N1331">
            <v>0</v>
          </cell>
          <cell r="O1331">
            <v>0</v>
          </cell>
          <cell r="P1331">
            <v>-68422000</v>
          </cell>
        </row>
        <row r="1332">
          <cell r="N1332">
            <v>0</v>
          </cell>
          <cell r="O1332">
            <v>0</v>
          </cell>
          <cell r="P1332">
            <v>-404149017</v>
          </cell>
        </row>
        <row r="1333">
          <cell r="N1333">
            <v>0</v>
          </cell>
          <cell r="O1333">
            <v>0</v>
          </cell>
          <cell r="P1333">
            <v>-546118</v>
          </cell>
        </row>
        <row r="1334">
          <cell r="N1334">
            <v>0</v>
          </cell>
          <cell r="O1334">
            <v>0</v>
          </cell>
          <cell r="P1334">
            <v>-4639131</v>
          </cell>
        </row>
        <row r="1335">
          <cell r="N1335">
            <v>0</v>
          </cell>
          <cell r="O1335">
            <v>0</v>
          </cell>
          <cell r="P1335">
            <v>0</v>
          </cell>
        </row>
        <row r="1336">
          <cell r="N1336">
            <v>0</v>
          </cell>
          <cell r="O1336">
            <v>0</v>
          </cell>
          <cell r="P1336">
            <v>-255264565</v>
          </cell>
        </row>
        <row r="1337">
          <cell r="N1337">
            <v>0</v>
          </cell>
          <cell r="O1337">
            <v>0</v>
          </cell>
          <cell r="P1337">
            <v>-62874600</v>
          </cell>
        </row>
        <row r="1338">
          <cell r="N1338">
            <v>0</v>
          </cell>
          <cell r="O1338">
            <v>0</v>
          </cell>
          <cell r="P1338">
            <v>-65350000</v>
          </cell>
        </row>
        <row r="1339">
          <cell r="N1339">
            <v>0</v>
          </cell>
          <cell r="O1339">
            <v>0</v>
          </cell>
          <cell r="P1339">
            <v>-6255875</v>
          </cell>
        </row>
        <row r="1340">
          <cell r="N1340">
            <v>0</v>
          </cell>
          <cell r="O1340">
            <v>0</v>
          </cell>
          <cell r="P1340">
            <v>0</v>
          </cell>
        </row>
        <row r="1341">
          <cell r="N1341">
            <v>0</v>
          </cell>
          <cell r="O1341">
            <v>0</v>
          </cell>
          <cell r="P1341">
            <v>-22997000</v>
          </cell>
        </row>
        <row r="1342">
          <cell r="N1342">
            <v>0</v>
          </cell>
          <cell r="O1342">
            <v>0</v>
          </cell>
          <cell r="P1342">
            <v>-75611650</v>
          </cell>
        </row>
        <row r="1343">
          <cell r="N1343">
            <v>0</v>
          </cell>
          <cell r="O1343">
            <v>0</v>
          </cell>
          <cell r="P1343">
            <v>-29914444</v>
          </cell>
        </row>
        <row r="1344">
          <cell r="N1344">
            <v>0</v>
          </cell>
          <cell r="O1344">
            <v>0</v>
          </cell>
          <cell r="P1344">
            <v>-42615000</v>
          </cell>
        </row>
        <row r="1345">
          <cell r="N1345">
            <v>0</v>
          </cell>
          <cell r="O1345">
            <v>0</v>
          </cell>
          <cell r="P1345">
            <v>-47759500</v>
          </cell>
        </row>
        <row r="1346">
          <cell r="N1346">
            <v>0</v>
          </cell>
          <cell r="O1346">
            <v>0</v>
          </cell>
          <cell r="P1346">
            <v>0</v>
          </cell>
        </row>
        <row r="1347">
          <cell r="N1347">
            <v>0</v>
          </cell>
          <cell r="O1347">
            <v>0</v>
          </cell>
          <cell r="P1347">
            <v>0</v>
          </cell>
        </row>
        <row r="1348">
          <cell r="N1348">
            <v>0</v>
          </cell>
          <cell r="O1348">
            <v>0</v>
          </cell>
          <cell r="P1348">
            <v>0</v>
          </cell>
        </row>
        <row r="1349">
          <cell r="N1349">
            <v>0</v>
          </cell>
          <cell r="O1349">
            <v>0</v>
          </cell>
          <cell r="P1349">
            <v>-111814689</v>
          </cell>
        </row>
        <row r="1350">
          <cell r="N1350">
            <v>0</v>
          </cell>
          <cell r="O1350">
            <v>0</v>
          </cell>
          <cell r="P1350">
            <v>-13237770</v>
          </cell>
        </row>
        <row r="1351">
          <cell r="N1351">
            <v>0</v>
          </cell>
          <cell r="O1351">
            <v>0</v>
          </cell>
          <cell r="P1351">
            <v>-1977465</v>
          </cell>
        </row>
        <row r="1352">
          <cell r="N1352">
            <v>0</v>
          </cell>
          <cell r="O1352">
            <v>0</v>
          </cell>
          <cell r="P1352">
            <v>0</v>
          </cell>
        </row>
        <row r="1353">
          <cell r="N1353">
            <v>0</v>
          </cell>
          <cell r="O1353">
            <v>0</v>
          </cell>
          <cell r="P1353">
            <v>-125542742</v>
          </cell>
        </row>
        <row r="1354">
          <cell r="N1354">
            <v>0</v>
          </cell>
          <cell r="O1354">
            <v>0</v>
          </cell>
          <cell r="P1354">
            <v>-3665025</v>
          </cell>
        </row>
        <row r="1355">
          <cell r="N1355">
            <v>0</v>
          </cell>
          <cell r="O1355">
            <v>0</v>
          </cell>
          <cell r="P1355">
            <v>0</v>
          </cell>
        </row>
        <row r="1356">
          <cell r="N1356">
            <v>0</v>
          </cell>
          <cell r="O1356">
            <v>0</v>
          </cell>
          <cell r="P1356">
            <v>0</v>
          </cell>
        </row>
        <row r="1357">
          <cell r="N1357">
            <v>0</v>
          </cell>
          <cell r="O1357">
            <v>0</v>
          </cell>
          <cell r="P1357">
            <v>-377200776</v>
          </cell>
        </row>
        <row r="1358">
          <cell r="N1358">
            <v>0</v>
          </cell>
          <cell r="O1358">
            <v>0</v>
          </cell>
          <cell r="P1358">
            <v>-62567013</v>
          </cell>
        </row>
        <row r="1359">
          <cell r="N1359">
            <v>0</v>
          </cell>
          <cell r="O1359">
            <v>0</v>
          </cell>
          <cell r="P1359">
            <v>-60463022</v>
          </cell>
        </row>
        <row r="1360">
          <cell r="N1360">
            <v>0</v>
          </cell>
          <cell r="O1360">
            <v>0</v>
          </cell>
          <cell r="P1360">
            <v>-100842993</v>
          </cell>
        </row>
        <row r="1361">
          <cell r="N1361">
            <v>0</v>
          </cell>
          <cell r="O1361">
            <v>0</v>
          </cell>
          <cell r="P1361">
            <v>-78798261</v>
          </cell>
        </row>
        <row r="1362">
          <cell r="N1362">
            <v>0</v>
          </cell>
          <cell r="O1362">
            <v>0</v>
          </cell>
          <cell r="P1362">
            <v>0</v>
          </cell>
        </row>
        <row r="1363">
          <cell r="N1363">
            <v>0</v>
          </cell>
          <cell r="O1363">
            <v>0</v>
          </cell>
          <cell r="P1363">
            <v>0</v>
          </cell>
        </row>
        <row r="1364">
          <cell r="N1364">
            <v>0</v>
          </cell>
          <cell r="O1364">
            <v>0</v>
          </cell>
          <cell r="P1364">
            <v>-854469</v>
          </cell>
        </row>
        <row r="1365">
          <cell r="N1365">
            <v>0</v>
          </cell>
          <cell r="O1365">
            <v>0</v>
          </cell>
          <cell r="P1365">
            <v>-99000000</v>
          </cell>
        </row>
        <row r="1366">
          <cell r="N1366">
            <v>0</v>
          </cell>
          <cell r="O1366">
            <v>0</v>
          </cell>
          <cell r="P1366">
            <v>-11276000</v>
          </cell>
        </row>
        <row r="1367">
          <cell r="N1367">
            <v>0</v>
          </cell>
          <cell r="O1367">
            <v>0</v>
          </cell>
          <cell r="P1367">
            <v>-353790500</v>
          </cell>
        </row>
        <row r="1368">
          <cell r="N1368">
            <v>0</v>
          </cell>
          <cell r="O1368">
            <v>0</v>
          </cell>
          <cell r="P1368">
            <v>-75000600</v>
          </cell>
        </row>
        <row r="1369">
          <cell r="N1369">
            <v>0</v>
          </cell>
          <cell r="O1369">
            <v>0</v>
          </cell>
          <cell r="P1369">
            <v>-475500000</v>
          </cell>
        </row>
        <row r="1370">
          <cell r="N1370">
            <v>0</v>
          </cell>
          <cell r="O1370">
            <v>0</v>
          </cell>
          <cell r="P1370">
            <v>-107276432</v>
          </cell>
        </row>
        <row r="1371">
          <cell r="N1371">
            <v>0</v>
          </cell>
          <cell r="O1371">
            <v>0</v>
          </cell>
          <cell r="P1371">
            <v>29229484</v>
          </cell>
        </row>
        <row r="1372">
          <cell r="N1372">
            <v>0</v>
          </cell>
          <cell r="O1372">
            <v>0</v>
          </cell>
          <cell r="P1372">
            <v>-75821114</v>
          </cell>
        </row>
        <row r="1373">
          <cell r="N1373">
            <v>0</v>
          </cell>
          <cell r="O1373">
            <v>0</v>
          </cell>
          <cell r="P1373">
            <v>-711615252</v>
          </cell>
        </row>
        <row r="1374">
          <cell r="N1374">
            <v>0</v>
          </cell>
          <cell r="O1374">
            <v>0</v>
          </cell>
          <cell r="P1374">
            <v>-787620862</v>
          </cell>
        </row>
        <row r="1375">
          <cell r="N1375">
            <v>0</v>
          </cell>
          <cell r="O1375">
            <v>0</v>
          </cell>
          <cell r="P1375">
            <v>-100074867</v>
          </cell>
        </row>
        <row r="1376">
          <cell r="N1376">
            <v>0</v>
          </cell>
          <cell r="O1376">
            <v>0</v>
          </cell>
          <cell r="P1376">
            <v>-158093267</v>
          </cell>
        </row>
        <row r="1377">
          <cell r="N1377">
            <v>0</v>
          </cell>
          <cell r="O1377">
            <v>0</v>
          </cell>
          <cell r="P1377">
            <v>67293718</v>
          </cell>
        </row>
        <row r="1378">
          <cell r="N1378">
            <v>0</v>
          </cell>
          <cell r="O1378">
            <v>0</v>
          </cell>
          <cell r="P1378">
            <v>3474790</v>
          </cell>
        </row>
        <row r="1379">
          <cell r="N1379">
            <v>0</v>
          </cell>
          <cell r="O1379">
            <v>0</v>
          </cell>
          <cell r="P1379">
            <v>-28940392</v>
          </cell>
        </row>
        <row r="1380">
          <cell r="N1380">
            <v>0</v>
          </cell>
          <cell r="O1380">
            <v>0</v>
          </cell>
          <cell r="P1380">
            <v>-11068107</v>
          </cell>
        </row>
        <row r="1381">
          <cell r="N1381">
            <v>0</v>
          </cell>
          <cell r="O1381">
            <v>0</v>
          </cell>
          <cell r="P1381">
            <v>-8081321</v>
          </cell>
        </row>
        <row r="1382">
          <cell r="N1382">
            <v>0</v>
          </cell>
          <cell r="O1382">
            <v>0</v>
          </cell>
          <cell r="P1382">
            <v>-7234432</v>
          </cell>
        </row>
        <row r="1383">
          <cell r="N1383">
            <v>0</v>
          </cell>
          <cell r="O1383">
            <v>0</v>
          </cell>
          <cell r="P1383">
            <v>-67973822</v>
          </cell>
        </row>
        <row r="1384">
          <cell r="N1384">
            <v>0</v>
          </cell>
          <cell r="O1384">
            <v>0</v>
          </cell>
          <cell r="P1384">
            <v>9306000</v>
          </cell>
        </row>
        <row r="1385">
          <cell r="N1385">
            <v>0</v>
          </cell>
          <cell r="O1385">
            <v>0</v>
          </cell>
          <cell r="P1385">
            <v>2119964</v>
          </cell>
        </row>
        <row r="1386">
          <cell r="N1386">
            <v>0</v>
          </cell>
          <cell r="O1386">
            <v>0</v>
          </cell>
          <cell r="P1386">
            <v>2496960</v>
          </cell>
        </row>
        <row r="1387">
          <cell r="N1387">
            <v>0</v>
          </cell>
          <cell r="O1387">
            <v>0</v>
          </cell>
          <cell r="P1387">
            <v>15080310</v>
          </cell>
        </row>
        <row r="1388">
          <cell r="N1388">
            <v>0</v>
          </cell>
          <cell r="O1388">
            <v>0</v>
          </cell>
          <cell r="P1388">
            <v>-49950</v>
          </cell>
        </row>
        <row r="1389">
          <cell r="N1389">
            <v>0</v>
          </cell>
          <cell r="O1389">
            <v>0</v>
          </cell>
          <cell r="P1389">
            <v>19205982</v>
          </cell>
        </row>
        <row r="1390">
          <cell r="N1390">
            <v>0</v>
          </cell>
          <cell r="O1390">
            <v>0</v>
          </cell>
          <cell r="P1390">
            <v>16322315</v>
          </cell>
        </row>
        <row r="1391">
          <cell r="N1391">
            <v>0</v>
          </cell>
          <cell r="O1391">
            <v>0</v>
          </cell>
          <cell r="P1391">
            <v>201027410</v>
          </cell>
        </row>
        <row r="1392">
          <cell r="N1392">
            <v>0</v>
          </cell>
          <cell r="O1392">
            <v>0</v>
          </cell>
          <cell r="P1392">
            <v>-8719906</v>
          </cell>
        </row>
        <row r="1393">
          <cell r="N1393">
            <v>0</v>
          </cell>
          <cell r="O1393">
            <v>0</v>
          </cell>
          <cell r="P1393">
            <v>54401966</v>
          </cell>
        </row>
        <row r="1394">
          <cell r="N1394">
            <v>0</v>
          </cell>
          <cell r="O1394">
            <v>0</v>
          </cell>
          <cell r="P1394">
            <v>108871448</v>
          </cell>
        </row>
        <row r="1395">
          <cell r="N1395">
            <v>0</v>
          </cell>
          <cell r="O1395">
            <v>0</v>
          </cell>
          <cell r="P1395">
            <v>-7756993300</v>
          </cell>
        </row>
        <row r="1396">
          <cell r="N1396">
            <v>0</v>
          </cell>
          <cell r="O1396">
            <v>0</v>
          </cell>
          <cell r="P1396">
            <v>0</v>
          </cell>
        </row>
        <row r="1397">
          <cell r="N1397">
            <v>0</v>
          </cell>
          <cell r="O1397">
            <v>0</v>
          </cell>
          <cell r="P1397">
            <v>0</v>
          </cell>
        </row>
        <row r="1398">
          <cell r="N1398">
            <v>0</v>
          </cell>
          <cell r="O1398">
            <v>0</v>
          </cell>
          <cell r="P1398">
            <v>0</v>
          </cell>
        </row>
        <row r="1399">
          <cell r="N1399">
            <v>0</v>
          </cell>
          <cell r="O1399">
            <v>0</v>
          </cell>
          <cell r="P1399">
            <v>0</v>
          </cell>
        </row>
        <row r="1400">
          <cell r="N1400">
            <v>0</v>
          </cell>
          <cell r="O1400">
            <v>0</v>
          </cell>
          <cell r="P1400">
            <v>0</v>
          </cell>
        </row>
        <row r="1401">
          <cell r="N1401">
            <v>0</v>
          </cell>
          <cell r="O1401">
            <v>0</v>
          </cell>
          <cell r="P1401">
            <v>0</v>
          </cell>
        </row>
        <row r="1402">
          <cell r="N1402">
            <v>0</v>
          </cell>
          <cell r="O1402">
            <v>0</v>
          </cell>
          <cell r="P1402">
            <v>0</v>
          </cell>
        </row>
        <row r="1403">
          <cell r="N1403">
            <v>0</v>
          </cell>
          <cell r="O1403">
            <v>0</v>
          </cell>
          <cell r="P1403">
            <v>0</v>
          </cell>
        </row>
        <row r="1404">
          <cell r="N1404">
            <v>0</v>
          </cell>
          <cell r="O1404">
            <v>0</v>
          </cell>
          <cell r="P1404">
            <v>0</v>
          </cell>
        </row>
        <row r="1405">
          <cell r="N1405">
            <v>0</v>
          </cell>
          <cell r="O1405">
            <v>0</v>
          </cell>
          <cell r="P1405">
            <v>0</v>
          </cell>
        </row>
        <row r="1406">
          <cell r="N1406">
            <v>0</v>
          </cell>
          <cell r="O1406">
            <v>0</v>
          </cell>
          <cell r="P1406">
            <v>0</v>
          </cell>
        </row>
        <row r="1407">
          <cell r="N1407">
            <v>0</v>
          </cell>
          <cell r="O1407">
            <v>0</v>
          </cell>
          <cell r="P1407">
            <v>0</v>
          </cell>
        </row>
        <row r="1408">
          <cell r="N1408">
            <v>0</v>
          </cell>
          <cell r="O1408">
            <v>0</v>
          </cell>
          <cell r="P1408">
            <v>0</v>
          </cell>
        </row>
        <row r="1409">
          <cell r="N1409">
            <v>0</v>
          </cell>
          <cell r="O1409">
            <v>0</v>
          </cell>
          <cell r="P1409">
            <v>0</v>
          </cell>
        </row>
        <row r="1410">
          <cell r="N1410">
            <v>0</v>
          </cell>
          <cell r="O1410">
            <v>0</v>
          </cell>
          <cell r="P1410">
            <v>0</v>
          </cell>
        </row>
        <row r="1411">
          <cell r="N1411">
            <v>0</v>
          </cell>
          <cell r="O1411">
            <v>0</v>
          </cell>
          <cell r="P1411">
            <v>0</v>
          </cell>
        </row>
        <row r="1412">
          <cell r="N1412">
            <v>0</v>
          </cell>
          <cell r="O1412">
            <v>0</v>
          </cell>
          <cell r="P1412">
            <v>0</v>
          </cell>
        </row>
        <row r="1413">
          <cell r="N1413">
            <v>0</v>
          </cell>
          <cell r="O1413">
            <v>0</v>
          </cell>
          <cell r="P1413">
            <v>0</v>
          </cell>
        </row>
        <row r="1414">
          <cell r="N1414">
            <v>0</v>
          </cell>
          <cell r="O1414">
            <v>0</v>
          </cell>
          <cell r="P1414">
            <v>-9628030500</v>
          </cell>
        </row>
        <row r="1415">
          <cell r="N1415">
            <v>0</v>
          </cell>
          <cell r="O1415">
            <v>0</v>
          </cell>
          <cell r="P1415">
            <v>0</v>
          </cell>
        </row>
        <row r="1416">
          <cell r="N1416">
            <v>0</v>
          </cell>
          <cell r="O1416">
            <v>0</v>
          </cell>
          <cell r="P1416">
            <v>0</v>
          </cell>
        </row>
        <row r="1417">
          <cell r="N1417">
            <v>0</v>
          </cell>
          <cell r="O1417">
            <v>0</v>
          </cell>
          <cell r="P1417">
            <v>0</v>
          </cell>
        </row>
        <row r="1418">
          <cell r="N1418">
            <v>0</v>
          </cell>
          <cell r="O1418">
            <v>0</v>
          </cell>
          <cell r="P1418">
            <v>0</v>
          </cell>
        </row>
        <row r="1419">
          <cell r="N1419">
            <v>0</v>
          </cell>
          <cell r="O1419">
            <v>0</v>
          </cell>
          <cell r="P1419">
            <v>0</v>
          </cell>
        </row>
        <row r="1420">
          <cell r="N1420">
            <v>0</v>
          </cell>
          <cell r="O1420">
            <v>0</v>
          </cell>
          <cell r="P1420">
            <v>0</v>
          </cell>
        </row>
        <row r="1421">
          <cell r="N1421">
            <v>0</v>
          </cell>
          <cell r="O1421">
            <v>0</v>
          </cell>
          <cell r="P1421">
            <v>0</v>
          </cell>
        </row>
        <row r="1422">
          <cell r="N1422">
            <v>0</v>
          </cell>
          <cell r="O1422">
            <v>0</v>
          </cell>
          <cell r="P1422">
            <v>0</v>
          </cell>
        </row>
        <row r="1423">
          <cell r="N1423">
            <v>0</v>
          </cell>
          <cell r="O1423">
            <v>0</v>
          </cell>
          <cell r="P1423">
            <v>2303505000</v>
          </cell>
        </row>
        <row r="1424">
          <cell r="N1424">
            <v>0</v>
          </cell>
          <cell r="O1424">
            <v>0</v>
          </cell>
          <cell r="P1424">
            <v>-118500000</v>
          </cell>
        </row>
        <row r="1425">
          <cell r="N1425">
            <v>0</v>
          </cell>
          <cell r="O1425">
            <v>0</v>
          </cell>
          <cell r="P1425">
            <v>-7290984</v>
          </cell>
        </row>
        <row r="1426">
          <cell r="N1426">
            <v>0</v>
          </cell>
          <cell r="O1426">
            <v>0</v>
          </cell>
          <cell r="P1426">
            <v>16421</v>
          </cell>
        </row>
        <row r="1427">
          <cell r="N1427">
            <v>0</v>
          </cell>
          <cell r="O1427">
            <v>0</v>
          </cell>
          <cell r="P1427">
            <v>13355</v>
          </cell>
        </row>
        <row r="1428">
          <cell r="N1428">
            <v>0</v>
          </cell>
          <cell r="O1428">
            <v>0</v>
          </cell>
          <cell r="P1428">
            <v>-185148</v>
          </cell>
        </row>
        <row r="1429">
          <cell r="N1429">
            <v>0</v>
          </cell>
          <cell r="O1429">
            <v>0</v>
          </cell>
          <cell r="P1429">
            <v>-148801</v>
          </cell>
        </row>
        <row r="1430">
          <cell r="N1430">
            <v>0</v>
          </cell>
          <cell r="O1430">
            <v>0</v>
          </cell>
          <cell r="P1430">
            <v>-4175738</v>
          </cell>
        </row>
        <row r="1431">
          <cell r="N1431">
            <v>0</v>
          </cell>
          <cell r="O1431">
            <v>0</v>
          </cell>
          <cell r="P1431">
            <v>0</v>
          </cell>
        </row>
        <row r="1432">
          <cell r="N1432">
            <v>0</v>
          </cell>
          <cell r="O1432">
            <v>0</v>
          </cell>
          <cell r="P1432">
            <v>127167246</v>
          </cell>
        </row>
        <row r="1433">
          <cell r="N1433">
            <v>0</v>
          </cell>
          <cell r="O1433">
            <v>0</v>
          </cell>
          <cell r="P1433">
            <v>66715052</v>
          </cell>
        </row>
        <row r="1434">
          <cell r="N1434">
            <v>0</v>
          </cell>
          <cell r="O1434">
            <v>0</v>
          </cell>
          <cell r="P1434">
            <v>-19807181</v>
          </cell>
        </row>
        <row r="1435">
          <cell r="N1435">
            <v>0</v>
          </cell>
          <cell r="O1435">
            <v>0</v>
          </cell>
          <cell r="P1435">
            <v>197492026</v>
          </cell>
        </row>
        <row r="1436">
          <cell r="N1436">
            <v>0</v>
          </cell>
          <cell r="O1436">
            <v>0</v>
          </cell>
          <cell r="P1436">
            <v>12340143</v>
          </cell>
        </row>
        <row r="1437">
          <cell r="N1437">
            <v>0</v>
          </cell>
          <cell r="O1437">
            <v>0</v>
          </cell>
          <cell r="P1437">
            <v>-535493</v>
          </cell>
        </row>
        <row r="1438">
          <cell r="N1438">
            <v>0</v>
          </cell>
          <cell r="O1438">
            <v>0</v>
          </cell>
          <cell r="P1438">
            <v>-8719899</v>
          </cell>
        </row>
        <row r="1439">
          <cell r="N1439">
            <v>0</v>
          </cell>
          <cell r="O1439">
            <v>0</v>
          </cell>
          <cell r="P1439">
            <v>49569340</v>
          </cell>
        </row>
        <row r="1440">
          <cell r="N1440">
            <v>0</v>
          </cell>
          <cell r="O1440">
            <v>0</v>
          </cell>
          <cell r="P1440">
            <v>11733994</v>
          </cell>
        </row>
        <row r="1441">
          <cell r="N1441">
            <v>0</v>
          </cell>
          <cell r="O1441">
            <v>0</v>
          </cell>
          <cell r="P1441">
            <v>120996539</v>
          </cell>
        </row>
        <row r="1442">
          <cell r="N1442">
            <v>0</v>
          </cell>
          <cell r="O1442">
            <v>0</v>
          </cell>
          <cell r="P1442">
            <v>12670000</v>
          </cell>
        </row>
        <row r="1443">
          <cell r="N1443">
            <v>0</v>
          </cell>
          <cell r="O1443">
            <v>0</v>
          </cell>
          <cell r="P1443">
            <v>1200000</v>
          </cell>
        </row>
        <row r="1444">
          <cell r="N1444">
            <v>0</v>
          </cell>
          <cell r="O1444">
            <v>0</v>
          </cell>
          <cell r="P1444">
            <v>0</v>
          </cell>
        </row>
        <row r="1445">
          <cell r="N1445">
            <v>0</v>
          </cell>
          <cell r="O1445">
            <v>0</v>
          </cell>
          <cell r="P1445">
            <v>0</v>
          </cell>
        </row>
        <row r="1446">
          <cell r="N1446">
            <v>0</v>
          </cell>
          <cell r="O1446">
            <v>0</v>
          </cell>
          <cell r="P1446">
            <v>0</v>
          </cell>
        </row>
        <row r="1447">
          <cell r="N1447">
            <v>0</v>
          </cell>
          <cell r="O1447">
            <v>0</v>
          </cell>
          <cell r="P1447">
            <v>0</v>
          </cell>
        </row>
        <row r="1448">
          <cell r="N1448">
            <v>0</v>
          </cell>
          <cell r="O1448">
            <v>0</v>
          </cell>
          <cell r="P1448">
            <v>0</v>
          </cell>
        </row>
        <row r="1449">
          <cell r="N1449">
            <v>0</v>
          </cell>
          <cell r="O1449">
            <v>0</v>
          </cell>
          <cell r="P1449">
            <v>0</v>
          </cell>
        </row>
        <row r="1450">
          <cell r="N1450">
            <v>0</v>
          </cell>
          <cell r="O1450">
            <v>0</v>
          </cell>
          <cell r="P1450">
            <v>0</v>
          </cell>
        </row>
        <row r="1451">
          <cell r="N1451">
            <v>0</v>
          </cell>
          <cell r="O1451">
            <v>0</v>
          </cell>
          <cell r="P1451">
            <v>0</v>
          </cell>
        </row>
        <row r="1452">
          <cell r="N1452">
            <v>0</v>
          </cell>
          <cell r="O1452">
            <v>0</v>
          </cell>
          <cell r="P1452">
            <v>0</v>
          </cell>
        </row>
        <row r="1453">
          <cell r="N1453">
            <v>0</v>
          </cell>
          <cell r="O1453">
            <v>0</v>
          </cell>
          <cell r="P1453">
            <v>0</v>
          </cell>
        </row>
        <row r="1454">
          <cell r="N1454">
            <v>0</v>
          </cell>
          <cell r="O1454">
            <v>0</v>
          </cell>
          <cell r="P1454">
            <v>0</v>
          </cell>
        </row>
        <row r="1455">
          <cell r="N1455">
            <v>0</v>
          </cell>
          <cell r="O1455">
            <v>0</v>
          </cell>
          <cell r="P1455">
            <v>0</v>
          </cell>
        </row>
        <row r="1456">
          <cell r="N1456">
            <v>0</v>
          </cell>
          <cell r="O1456">
            <v>0</v>
          </cell>
          <cell r="P1456">
            <v>0</v>
          </cell>
        </row>
        <row r="1457">
          <cell r="N1457">
            <v>0</v>
          </cell>
          <cell r="O1457">
            <v>0</v>
          </cell>
          <cell r="P1457">
            <v>0</v>
          </cell>
        </row>
        <row r="1458">
          <cell r="N1458">
            <v>0</v>
          </cell>
          <cell r="O1458">
            <v>0</v>
          </cell>
          <cell r="P1458">
            <v>-372718758</v>
          </cell>
        </row>
        <row r="1459">
          <cell r="N1459">
            <v>0</v>
          </cell>
          <cell r="O1459">
            <v>0</v>
          </cell>
          <cell r="P1459">
            <v>0</v>
          </cell>
        </row>
        <row r="1460">
          <cell r="N1460">
            <v>0</v>
          </cell>
          <cell r="O1460">
            <v>0</v>
          </cell>
          <cell r="P1460">
            <v>0</v>
          </cell>
        </row>
        <row r="1461">
          <cell r="N1461">
            <v>0</v>
          </cell>
          <cell r="O1461">
            <v>0</v>
          </cell>
          <cell r="P1461">
            <v>0</v>
          </cell>
        </row>
        <row r="1462">
          <cell r="N1462">
            <v>0</v>
          </cell>
          <cell r="O1462">
            <v>0</v>
          </cell>
          <cell r="P1462">
            <v>0</v>
          </cell>
        </row>
        <row r="1463">
          <cell r="N1463">
            <v>0</v>
          </cell>
          <cell r="O1463">
            <v>0</v>
          </cell>
          <cell r="P1463">
            <v>0</v>
          </cell>
        </row>
        <row r="1464">
          <cell r="N1464">
            <v>0</v>
          </cell>
          <cell r="O1464">
            <v>0</v>
          </cell>
          <cell r="P1464">
            <v>0</v>
          </cell>
        </row>
        <row r="1465">
          <cell r="N1465">
            <v>0</v>
          </cell>
          <cell r="O1465">
            <v>0</v>
          </cell>
          <cell r="P1465">
            <v>0</v>
          </cell>
        </row>
        <row r="1466">
          <cell r="N1466">
            <v>0</v>
          </cell>
          <cell r="O1466">
            <v>0</v>
          </cell>
          <cell r="P1466">
            <v>0</v>
          </cell>
        </row>
        <row r="1467">
          <cell r="N1467">
            <v>0</v>
          </cell>
          <cell r="O1467">
            <v>0</v>
          </cell>
          <cell r="P1467">
            <v>0</v>
          </cell>
        </row>
        <row r="1468">
          <cell r="N1468">
            <v>0</v>
          </cell>
          <cell r="O1468">
            <v>0</v>
          </cell>
          <cell r="P1468">
            <v>0</v>
          </cell>
        </row>
        <row r="1469">
          <cell r="N1469">
            <v>0</v>
          </cell>
          <cell r="O1469">
            <v>0</v>
          </cell>
          <cell r="P1469">
            <v>0</v>
          </cell>
        </row>
        <row r="1470">
          <cell r="N1470">
            <v>0</v>
          </cell>
          <cell r="O1470">
            <v>0</v>
          </cell>
          <cell r="P1470">
            <v>0</v>
          </cell>
        </row>
        <row r="1471">
          <cell r="N1471">
            <v>0</v>
          </cell>
          <cell r="O1471">
            <v>0</v>
          </cell>
          <cell r="P1471">
            <v>0</v>
          </cell>
        </row>
        <row r="1472">
          <cell r="N1472">
            <v>0</v>
          </cell>
          <cell r="O1472">
            <v>0</v>
          </cell>
          <cell r="P1472">
            <v>0</v>
          </cell>
        </row>
        <row r="1473">
          <cell r="N1473">
            <v>0</v>
          </cell>
          <cell r="O1473">
            <v>0</v>
          </cell>
          <cell r="P1473">
            <v>0</v>
          </cell>
        </row>
        <row r="1474">
          <cell r="N1474">
            <v>0</v>
          </cell>
          <cell r="O1474">
            <v>0</v>
          </cell>
          <cell r="P1474">
            <v>0</v>
          </cell>
        </row>
        <row r="1475">
          <cell r="N1475">
            <v>0</v>
          </cell>
          <cell r="O1475">
            <v>0</v>
          </cell>
          <cell r="P1475">
            <v>0</v>
          </cell>
        </row>
        <row r="1476">
          <cell r="N1476">
            <v>0</v>
          </cell>
          <cell r="O1476">
            <v>0</v>
          </cell>
          <cell r="P1476">
            <v>0</v>
          </cell>
        </row>
        <row r="1477">
          <cell r="N1477">
            <v>0</v>
          </cell>
          <cell r="O1477">
            <v>0</v>
          </cell>
          <cell r="P1477">
            <v>23051</v>
          </cell>
        </row>
        <row r="1478">
          <cell r="N1478">
            <v>0</v>
          </cell>
          <cell r="O1478">
            <v>0</v>
          </cell>
          <cell r="P1478">
            <v>0</v>
          </cell>
        </row>
        <row r="1479">
          <cell r="N1479">
            <v>0</v>
          </cell>
          <cell r="O1479">
            <v>0</v>
          </cell>
          <cell r="P1479">
            <v>0</v>
          </cell>
        </row>
        <row r="1480">
          <cell r="N1480">
            <v>0</v>
          </cell>
          <cell r="O1480">
            <v>0</v>
          </cell>
          <cell r="P1480">
            <v>0</v>
          </cell>
        </row>
        <row r="1481">
          <cell r="N1481">
            <v>0</v>
          </cell>
          <cell r="O1481">
            <v>0</v>
          </cell>
          <cell r="P1481">
            <v>0</v>
          </cell>
        </row>
        <row r="1482">
          <cell r="N1482">
            <v>0</v>
          </cell>
          <cell r="O1482">
            <v>0</v>
          </cell>
          <cell r="P1482">
            <v>0</v>
          </cell>
        </row>
        <row r="1483">
          <cell r="N1483">
            <v>0</v>
          </cell>
          <cell r="O1483">
            <v>0</v>
          </cell>
          <cell r="P1483">
            <v>0</v>
          </cell>
        </row>
        <row r="1484">
          <cell r="N1484">
            <v>0</v>
          </cell>
          <cell r="O1484">
            <v>0</v>
          </cell>
          <cell r="P1484">
            <v>0</v>
          </cell>
        </row>
        <row r="1485">
          <cell r="N1485">
            <v>0</v>
          </cell>
          <cell r="O1485">
            <v>0</v>
          </cell>
          <cell r="P1485">
            <v>-29115235826</v>
          </cell>
        </row>
        <row r="1486">
          <cell r="N1486">
            <v>0</v>
          </cell>
          <cell r="O1486">
            <v>0</v>
          </cell>
          <cell r="P1486">
            <v>-1852033354</v>
          </cell>
        </row>
        <row r="1487">
          <cell r="N1487">
            <v>0</v>
          </cell>
          <cell r="O1487">
            <v>0</v>
          </cell>
          <cell r="P1487">
            <v>-145990128</v>
          </cell>
        </row>
        <row r="1488">
          <cell r="N1488">
            <v>0</v>
          </cell>
          <cell r="O1488">
            <v>0</v>
          </cell>
          <cell r="P1488">
            <v>-1436175384</v>
          </cell>
        </row>
        <row r="1489">
          <cell r="N1489">
            <v>0</v>
          </cell>
          <cell r="O1489">
            <v>0</v>
          </cell>
          <cell r="P1489">
            <v>-2450872454</v>
          </cell>
        </row>
        <row r="1490">
          <cell r="N1490">
            <v>0</v>
          </cell>
          <cell r="O1490">
            <v>0</v>
          </cell>
          <cell r="P1490">
            <v>-1351415589</v>
          </cell>
        </row>
        <row r="1491">
          <cell r="N1491">
            <v>0</v>
          </cell>
          <cell r="O1491">
            <v>0</v>
          </cell>
          <cell r="P1491">
            <v>-21448473</v>
          </cell>
        </row>
        <row r="1492">
          <cell r="N1492">
            <v>0</v>
          </cell>
          <cell r="O1492">
            <v>0</v>
          </cell>
          <cell r="P1492">
            <v>-140969254</v>
          </cell>
        </row>
        <row r="1493">
          <cell r="N1493">
            <v>0</v>
          </cell>
          <cell r="O1493">
            <v>0</v>
          </cell>
          <cell r="P1493">
            <v>-348995390</v>
          </cell>
        </row>
        <row r="1494">
          <cell r="N1494">
            <v>0</v>
          </cell>
          <cell r="O1494">
            <v>0</v>
          </cell>
          <cell r="P1494">
            <v>-41871721</v>
          </cell>
        </row>
        <row r="1495">
          <cell r="N1495">
            <v>0</v>
          </cell>
          <cell r="O1495">
            <v>0</v>
          </cell>
          <cell r="P1495">
            <v>-456435387</v>
          </cell>
        </row>
        <row r="1496">
          <cell r="N1496">
            <v>0</v>
          </cell>
          <cell r="O1496">
            <v>0</v>
          </cell>
          <cell r="P1496">
            <v>-124504333</v>
          </cell>
        </row>
        <row r="1497">
          <cell r="N1497">
            <v>0</v>
          </cell>
          <cell r="O1497">
            <v>0</v>
          </cell>
          <cell r="P1497">
            <v>-337548573</v>
          </cell>
        </row>
        <row r="1498">
          <cell r="N1498">
            <v>0</v>
          </cell>
          <cell r="O1498">
            <v>0</v>
          </cell>
          <cell r="P1498">
            <v>0</v>
          </cell>
        </row>
        <row r="1499">
          <cell r="N1499">
            <v>0</v>
          </cell>
          <cell r="O1499">
            <v>0</v>
          </cell>
          <cell r="P1499">
            <v>0</v>
          </cell>
        </row>
        <row r="1500">
          <cell r="N1500">
            <v>0</v>
          </cell>
          <cell r="O1500">
            <v>0</v>
          </cell>
          <cell r="P1500">
            <v>0</v>
          </cell>
        </row>
        <row r="1501">
          <cell r="N1501">
            <v>0</v>
          </cell>
          <cell r="O1501">
            <v>0</v>
          </cell>
          <cell r="P1501">
            <v>0</v>
          </cell>
        </row>
        <row r="1502">
          <cell r="N1502">
            <v>0</v>
          </cell>
          <cell r="O1502">
            <v>0</v>
          </cell>
          <cell r="P1502">
            <v>0</v>
          </cell>
        </row>
        <row r="1503">
          <cell r="N1503">
            <v>0</v>
          </cell>
          <cell r="O1503">
            <v>0</v>
          </cell>
          <cell r="P1503">
            <v>0</v>
          </cell>
        </row>
        <row r="1504">
          <cell r="N1504">
            <v>0</v>
          </cell>
          <cell r="O1504">
            <v>0</v>
          </cell>
          <cell r="P1504">
            <v>0</v>
          </cell>
        </row>
        <row r="1505">
          <cell r="N1505">
            <v>0</v>
          </cell>
          <cell r="O1505">
            <v>0</v>
          </cell>
          <cell r="P1505">
            <v>0</v>
          </cell>
        </row>
        <row r="1506">
          <cell r="N1506">
            <v>0</v>
          </cell>
          <cell r="O1506">
            <v>0</v>
          </cell>
          <cell r="P1506">
            <v>-6375600</v>
          </cell>
        </row>
        <row r="1507">
          <cell r="N1507">
            <v>0</v>
          </cell>
          <cell r="O1507">
            <v>0</v>
          </cell>
          <cell r="P1507">
            <v>-21071509</v>
          </cell>
        </row>
        <row r="1508">
          <cell r="N1508">
            <v>0</v>
          </cell>
          <cell r="O1508">
            <v>0</v>
          </cell>
          <cell r="P1508">
            <v>-700520146</v>
          </cell>
        </row>
        <row r="1509">
          <cell r="N1509">
            <v>0</v>
          </cell>
          <cell r="O1509">
            <v>0</v>
          </cell>
          <cell r="P1509">
            <v>-1919343</v>
          </cell>
        </row>
        <row r="1510">
          <cell r="N1510">
            <v>0</v>
          </cell>
          <cell r="O1510">
            <v>0</v>
          </cell>
          <cell r="P1510">
            <v>0</v>
          </cell>
        </row>
        <row r="1511">
          <cell r="N1511">
            <v>0</v>
          </cell>
          <cell r="O1511">
            <v>0</v>
          </cell>
          <cell r="P1511">
            <v>0</v>
          </cell>
        </row>
        <row r="1512">
          <cell r="N1512">
            <v>0</v>
          </cell>
          <cell r="O1512">
            <v>0</v>
          </cell>
          <cell r="P1512">
            <v>-20928340</v>
          </cell>
        </row>
        <row r="1513">
          <cell r="N1513">
            <v>0</v>
          </cell>
          <cell r="O1513">
            <v>0</v>
          </cell>
          <cell r="P1513">
            <v>-1010464</v>
          </cell>
        </row>
        <row r="1514">
          <cell r="N1514">
            <v>0</v>
          </cell>
          <cell r="O1514">
            <v>0</v>
          </cell>
          <cell r="P1514">
            <v>0</v>
          </cell>
        </row>
        <row r="1515">
          <cell r="N1515">
            <v>0</v>
          </cell>
          <cell r="O1515">
            <v>0</v>
          </cell>
          <cell r="P1515">
            <v>0</v>
          </cell>
        </row>
        <row r="1516">
          <cell r="N1516">
            <v>0</v>
          </cell>
          <cell r="O1516">
            <v>0</v>
          </cell>
          <cell r="P1516">
            <v>0</v>
          </cell>
        </row>
        <row r="1517">
          <cell r="N1517">
            <v>0</v>
          </cell>
          <cell r="O1517">
            <v>0</v>
          </cell>
          <cell r="P1517">
            <v>0</v>
          </cell>
        </row>
        <row r="1518">
          <cell r="N1518">
            <v>0</v>
          </cell>
          <cell r="O1518">
            <v>0</v>
          </cell>
          <cell r="P1518">
            <v>0</v>
          </cell>
        </row>
        <row r="1519">
          <cell r="N1519">
            <v>0</v>
          </cell>
          <cell r="O1519">
            <v>0</v>
          </cell>
          <cell r="P1519">
            <v>0</v>
          </cell>
        </row>
        <row r="1520">
          <cell r="N1520">
            <v>0</v>
          </cell>
          <cell r="O1520">
            <v>0</v>
          </cell>
          <cell r="P1520">
            <v>0</v>
          </cell>
        </row>
        <row r="1521">
          <cell r="N1521">
            <v>0</v>
          </cell>
          <cell r="O1521">
            <v>0</v>
          </cell>
          <cell r="P1521">
            <v>0</v>
          </cell>
        </row>
        <row r="1522">
          <cell r="N1522">
            <v>0</v>
          </cell>
          <cell r="O1522">
            <v>0</v>
          </cell>
          <cell r="P1522">
            <v>0</v>
          </cell>
        </row>
        <row r="1523">
          <cell r="N1523">
            <v>0</v>
          </cell>
          <cell r="O1523">
            <v>0</v>
          </cell>
          <cell r="P1523">
            <v>0</v>
          </cell>
        </row>
        <row r="1524">
          <cell r="N1524">
            <v>0</v>
          </cell>
          <cell r="O1524">
            <v>0</v>
          </cell>
          <cell r="P1524">
            <v>0</v>
          </cell>
        </row>
        <row r="1525">
          <cell r="N1525">
            <v>0</v>
          </cell>
          <cell r="O1525">
            <v>0</v>
          </cell>
          <cell r="P1525">
            <v>0</v>
          </cell>
        </row>
        <row r="1526">
          <cell r="N1526">
            <v>0</v>
          </cell>
          <cell r="O1526">
            <v>0</v>
          </cell>
          <cell r="P1526">
            <v>0</v>
          </cell>
        </row>
        <row r="1527">
          <cell r="N1527">
            <v>0</v>
          </cell>
          <cell r="O1527">
            <v>0</v>
          </cell>
          <cell r="P1527">
            <v>0</v>
          </cell>
        </row>
        <row r="1528">
          <cell r="N1528">
            <v>0</v>
          </cell>
          <cell r="O1528">
            <v>0</v>
          </cell>
          <cell r="P1528">
            <v>150562610</v>
          </cell>
        </row>
        <row r="1529">
          <cell r="N1529">
            <v>0</v>
          </cell>
          <cell r="O1529">
            <v>0</v>
          </cell>
          <cell r="P1529">
            <v>2691</v>
          </cell>
        </row>
        <row r="1530">
          <cell r="N1530">
            <v>0</v>
          </cell>
          <cell r="O1530">
            <v>0</v>
          </cell>
          <cell r="P1530">
            <v>-226043804</v>
          </cell>
        </row>
        <row r="1531">
          <cell r="N1531">
            <v>0</v>
          </cell>
          <cell r="O1531">
            <v>0</v>
          </cell>
          <cell r="P1531">
            <v>1578312</v>
          </cell>
        </row>
        <row r="1532">
          <cell r="N1532">
            <v>0</v>
          </cell>
          <cell r="O1532">
            <v>0</v>
          </cell>
          <cell r="P1532">
            <v>-11265688</v>
          </cell>
        </row>
        <row r="1533">
          <cell r="N1533">
            <v>0</v>
          </cell>
          <cell r="O1533">
            <v>0</v>
          </cell>
          <cell r="P1533">
            <v>-15081</v>
          </cell>
        </row>
        <row r="1534">
          <cell r="N1534">
            <v>0</v>
          </cell>
          <cell r="O1534">
            <v>0</v>
          </cell>
          <cell r="P1534">
            <v>31069</v>
          </cell>
        </row>
        <row r="1535">
          <cell r="N1535">
            <v>0</v>
          </cell>
          <cell r="O1535">
            <v>0</v>
          </cell>
          <cell r="P1535">
            <v>-1845325365</v>
          </cell>
        </row>
        <row r="1536">
          <cell r="N1536">
            <v>0</v>
          </cell>
          <cell r="O1536">
            <v>0</v>
          </cell>
          <cell r="P1536">
            <v>-1100572</v>
          </cell>
        </row>
        <row r="1537">
          <cell r="N1537">
            <v>0</v>
          </cell>
          <cell r="O1537">
            <v>0</v>
          </cell>
          <cell r="P1537">
            <v>117100</v>
          </cell>
        </row>
        <row r="1538">
          <cell r="N1538">
            <v>0</v>
          </cell>
          <cell r="O1538">
            <v>0</v>
          </cell>
          <cell r="P1538">
            <v>899472425</v>
          </cell>
        </row>
        <row r="1539">
          <cell r="N1539">
            <v>0</v>
          </cell>
          <cell r="O1539">
            <v>0</v>
          </cell>
          <cell r="P1539">
            <v>-115188807</v>
          </cell>
        </row>
        <row r="1540">
          <cell r="N1540">
            <v>0</v>
          </cell>
          <cell r="O1540">
            <v>0</v>
          </cell>
          <cell r="P1540">
            <v>-1834366059</v>
          </cell>
        </row>
        <row r="1541">
          <cell r="N1541">
            <v>0</v>
          </cell>
          <cell r="O1541">
            <v>0</v>
          </cell>
          <cell r="P1541">
            <v>-165060788</v>
          </cell>
        </row>
        <row r="1542">
          <cell r="N1542">
            <v>0</v>
          </cell>
          <cell r="O1542">
            <v>0</v>
          </cell>
          <cell r="P1542">
            <v>561645</v>
          </cell>
        </row>
        <row r="1543">
          <cell r="N1543">
            <v>0</v>
          </cell>
          <cell r="O1543">
            <v>0</v>
          </cell>
          <cell r="P1543">
            <v>-264229219</v>
          </cell>
        </row>
        <row r="1544">
          <cell r="N1544">
            <v>0</v>
          </cell>
          <cell r="O1544">
            <v>0</v>
          </cell>
          <cell r="P1544">
            <v>-5149828</v>
          </cell>
        </row>
        <row r="1545">
          <cell r="N1545">
            <v>0</v>
          </cell>
          <cell r="O1545">
            <v>0</v>
          </cell>
          <cell r="P1545">
            <v>0</v>
          </cell>
        </row>
        <row r="1546">
          <cell r="N1546">
            <v>0</v>
          </cell>
          <cell r="O1546">
            <v>0</v>
          </cell>
          <cell r="P1546">
            <v>1867100358</v>
          </cell>
        </row>
        <row r="1547">
          <cell r="N1547">
            <v>0</v>
          </cell>
          <cell r="O1547">
            <v>0</v>
          </cell>
          <cell r="P1547">
            <v>0</v>
          </cell>
        </row>
        <row r="1548">
          <cell r="N1548">
            <v>0</v>
          </cell>
          <cell r="O1548">
            <v>0</v>
          </cell>
          <cell r="P1548">
            <v>-1375500</v>
          </cell>
        </row>
        <row r="1549">
          <cell r="N1549">
            <v>0</v>
          </cell>
          <cell r="O1549">
            <v>0</v>
          </cell>
          <cell r="P1549">
            <v>117162</v>
          </cell>
        </row>
        <row r="1550">
          <cell r="N1550">
            <v>0</v>
          </cell>
          <cell r="O1550">
            <v>0</v>
          </cell>
          <cell r="P1550">
            <v>0</v>
          </cell>
        </row>
        <row r="1551">
          <cell r="N1551">
            <v>0</v>
          </cell>
          <cell r="O1551">
            <v>0</v>
          </cell>
          <cell r="P1551">
            <v>0</v>
          </cell>
        </row>
        <row r="1552">
          <cell r="N1552">
            <v>0</v>
          </cell>
          <cell r="O1552">
            <v>0</v>
          </cell>
          <cell r="P1552">
            <v>-595854</v>
          </cell>
        </row>
        <row r="1553">
          <cell r="N1553">
            <v>0</v>
          </cell>
          <cell r="O1553">
            <v>0</v>
          </cell>
          <cell r="P1553">
            <v>-4025850</v>
          </cell>
        </row>
        <row r="1554">
          <cell r="N1554">
            <v>0</v>
          </cell>
          <cell r="O1554">
            <v>0</v>
          </cell>
          <cell r="P1554">
            <v>-169050</v>
          </cell>
        </row>
        <row r="1555">
          <cell r="N1555">
            <v>0</v>
          </cell>
          <cell r="O1555">
            <v>0</v>
          </cell>
          <cell r="P1555">
            <v>0</v>
          </cell>
        </row>
        <row r="1556">
          <cell r="N1556">
            <v>0</v>
          </cell>
          <cell r="O1556">
            <v>0</v>
          </cell>
          <cell r="P1556">
            <v>140186</v>
          </cell>
        </row>
        <row r="1557">
          <cell r="N1557">
            <v>0</v>
          </cell>
          <cell r="O1557">
            <v>0</v>
          </cell>
          <cell r="P1557">
            <v>0</v>
          </cell>
        </row>
        <row r="1558">
          <cell r="N1558">
            <v>0</v>
          </cell>
          <cell r="O1558">
            <v>0</v>
          </cell>
          <cell r="P1558">
            <v>1575544785</v>
          </cell>
        </row>
        <row r="1559">
          <cell r="N1559">
            <v>0</v>
          </cell>
          <cell r="O1559">
            <v>0</v>
          </cell>
          <cell r="P1559">
            <v>98999</v>
          </cell>
        </row>
        <row r="1560">
          <cell r="N1560">
            <v>0</v>
          </cell>
          <cell r="O1560">
            <v>0</v>
          </cell>
          <cell r="P1560">
            <v>-144900</v>
          </cell>
        </row>
        <row r="1561">
          <cell r="N1561">
            <v>0</v>
          </cell>
          <cell r="O1561">
            <v>0</v>
          </cell>
          <cell r="P1561">
            <v>2986860</v>
          </cell>
        </row>
        <row r="1562">
          <cell r="N1562">
            <v>0</v>
          </cell>
          <cell r="O1562">
            <v>0</v>
          </cell>
          <cell r="P1562">
            <v>0</v>
          </cell>
        </row>
        <row r="1563">
          <cell r="N1563">
            <v>0</v>
          </cell>
          <cell r="O1563">
            <v>0</v>
          </cell>
          <cell r="P1563">
            <v>-7575495</v>
          </cell>
        </row>
        <row r="1564">
          <cell r="N1564">
            <v>0</v>
          </cell>
          <cell r="O1564">
            <v>0</v>
          </cell>
          <cell r="P1564">
            <v>-8445668</v>
          </cell>
        </row>
        <row r="1565">
          <cell r="N1565">
            <v>0</v>
          </cell>
          <cell r="O1565">
            <v>0</v>
          </cell>
          <cell r="P1565">
            <v>0</v>
          </cell>
        </row>
        <row r="1566">
          <cell r="N1566">
            <v>0</v>
          </cell>
          <cell r="O1566">
            <v>0</v>
          </cell>
          <cell r="P1566">
            <v>2244584</v>
          </cell>
        </row>
        <row r="1567">
          <cell r="N1567">
            <v>0</v>
          </cell>
          <cell r="O1567">
            <v>0</v>
          </cell>
          <cell r="P1567">
            <v>-63108</v>
          </cell>
        </row>
        <row r="1568">
          <cell r="N1568">
            <v>0</v>
          </cell>
          <cell r="O1568">
            <v>0</v>
          </cell>
          <cell r="P1568">
            <v>12122</v>
          </cell>
        </row>
        <row r="1569">
          <cell r="N1569">
            <v>0</v>
          </cell>
          <cell r="O1569">
            <v>0</v>
          </cell>
          <cell r="P1569">
            <v>0</v>
          </cell>
        </row>
        <row r="1570">
          <cell r="N1570">
            <v>0</v>
          </cell>
          <cell r="O1570">
            <v>0</v>
          </cell>
          <cell r="P1570">
            <v>-30850754</v>
          </cell>
        </row>
        <row r="1571">
          <cell r="N1571">
            <v>0</v>
          </cell>
          <cell r="O1571">
            <v>0</v>
          </cell>
          <cell r="P1571">
            <v>2663784</v>
          </cell>
        </row>
        <row r="1572">
          <cell r="N1572">
            <v>0</v>
          </cell>
          <cell r="O1572">
            <v>0</v>
          </cell>
          <cell r="P1572">
            <v>-16377959</v>
          </cell>
        </row>
        <row r="1573">
          <cell r="N1573">
            <v>0</v>
          </cell>
          <cell r="O1573">
            <v>0</v>
          </cell>
          <cell r="P1573">
            <v>-32170664</v>
          </cell>
        </row>
        <row r="1574">
          <cell r="N1574">
            <v>0</v>
          </cell>
          <cell r="O1574">
            <v>0</v>
          </cell>
          <cell r="P1574">
            <v>278261</v>
          </cell>
        </row>
        <row r="1575">
          <cell r="N1575">
            <v>0</v>
          </cell>
          <cell r="O1575">
            <v>0</v>
          </cell>
          <cell r="P1575">
            <v>-189383</v>
          </cell>
        </row>
        <row r="1576">
          <cell r="N1576">
            <v>0</v>
          </cell>
          <cell r="O1576">
            <v>0</v>
          </cell>
          <cell r="P1576">
            <v>253736</v>
          </cell>
        </row>
        <row r="1577">
          <cell r="N1577">
            <v>0</v>
          </cell>
          <cell r="O1577">
            <v>0</v>
          </cell>
          <cell r="P1577">
            <v>624</v>
          </cell>
        </row>
        <row r="1578">
          <cell r="N1578">
            <v>0</v>
          </cell>
          <cell r="O1578">
            <v>0</v>
          </cell>
          <cell r="P1578">
            <v>-83429</v>
          </cell>
        </row>
        <row r="1579">
          <cell r="N1579">
            <v>0</v>
          </cell>
          <cell r="O1579">
            <v>0</v>
          </cell>
          <cell r="P1579">
            <v>0</v>
          </cell>
        </row>
        <row r="1580">
          <cell r="N1580">
            <v>0</v>
          </cell>
          <cell r="O1580">
            <v>0</v>
          </cell>
          <cell r="P1580">
            <v>-608228</v>
          </cell>
        </row>
        <row r="1581">
          <cell r="N1581">
            <v>0</v>
          </cell>
          <cell r="O1581">
            <v>0</v>
          </cell>
          <cell r="P1581">
            <v>0</v>
          </cell>
        </row>
        <row r="1582">
          <cell r="N1582">
            <v>0</v>
          </cell>
          <cell r="O1582">
            <v>0</v>
          </cell>
          <cell r="P1582">
            <v>0</v>
          </cell>
        </row>
        <row r="1583">
          <cell r="N1583">
            <v>0</v>
          </cell>
          <cell r="O1583">
            <v>0</v>
          </cell>
          <cell r="P1583">
            <v>2596768</v>
          </cell>
        </row>
        <row r="1584">
          <cell r="N1584">
            <v>0</v>
          </cell>
          <cell r="O1584">
            <v>0</v>
          </cell>
          <cell r="P1584">
            <v>0</v>
          </cell>
        </row>
        <row r="1585">
          <cell r="N1585">
            <v>0</v>
          </cell>
          <cell r="O1585">
            <v>0</v>
          </cell>
          <cell r="P1585">
            <v>3509608978</v>
          </cell>
        </row>
        <row r="1586">
          <cell r="N1586">
            <v>0</v>
          </cell>
          <cell r="O1586">
            <v>0</v>
          </cell>
          <cell r="P1586">
            <v>919859</v>
          </cell>
        </row>
        <row r="1587">
          <cell r="N1587">
            <v>0</v>
          </cell>
          <cell r="O1587">
            <v>0</v>
          </cell>
          <cell r="P1587">
            <v>-2141443567</v>
          </cell>
        </row>
        <row r="1588">
          <cell r="N1588">
            <v>0</v>
          </cell>
          <cell r="O1588">
            <v>0</v>
          </cell>
          <cell r="P1588">
            <v>1463353437</v>
          </cell>
        </row>
        <row r="1589">
          <cell r="N1589">
            <v>0</v>
          </cell>
          <cell r="O1589">
            <v>0</v>
          </cell>
          <cell r="P1589">
            <v>40549279</v>
          </cell>
        </row>
        <row r="1590">
          <cell r="N1590">
            <v>0</v>
          </cell>
          <cell r="O1590">
            <v>0</v>
          </cell>
          <cell r="P1590">
            <v>112869960</v>
          </cell>
        </row>
        <row r="1591">
          <cell r="N1591">
            <v>0</v>
          </cell>
          <cell r="O1591">
            <v>0</v>
          </cell>
          <cell r="P1591">
            <v>-1531473664</v>
          </cell>
        </row>
        <row r="1592">
          <cell r="N1592">
            <v>0</v>
          </cell>
          <cell r="O1592">
            <v>0</v>
          </cell>
          <cell r="P1592">
            <v>183134325</v>
          </cell>
        </row>
        <row r="1593">
          <cell r="N1593">
            <v>0</v>
          </cell>
          <cell r="O1593">
            <v>0</v>
          </cell>
          <cell r="P1593">
            <v>121929418</v>
          </cell>
        </row>
        <row r="1594">
          <cell r="N1594">
            <v>0</v>
          </cell>
          <cell r="O1594">
            <v>0</v>
          </cell>
          <cell r="P1594">
            <v>213884753</v>
          </cell>
        </row>
        <row r="1595">
          <cell r="N1595">
            <v>0</v>
          </cell>
          <cell r="O1595">
            <v>0</v>
          </cell>
          <cell r="P1595">
            <v>70041776</v>
          </cell>
        </row>
        <row r="1596">
          <cell r="N1596">
            <v>0</v>
          </cell>
          <cell r="O1596">
            <v>0</v>
          </cell>
          <cell r="P1596">
            <v>162058349</v>
          </cell>
        </row>
        <row r="1597">
          <cell r="N1597">
            <v>0</v>
          </cell>
          <cell r="O1597">
            <v>0</v>
          </cell>
          <cell r="P1597">
            <v>33525009</v>
          </cell>
        </row>
        <row r="1598">
          <cell r="N1598">
            <v>0</v>
          </cell>
          <cell r="O1598">
            <v>0</v>
          </cell>
          <cell r="P1598">
            <v>68225866</v>
          </cell>
        </row>
        <row r="1599">
          <cell r="N1599">
            <v>0</v>
          </cell>
          <cell r="O1599">
            <v>0</v>
          </cell>
          <cell r="P1599">
            <v>-114585012</v>
          </cell>
        </row>
        <row r="1600">
          <cell r="N1600">
            <v>0</v>
          </cell>
          <cell r="O1600">
            <v>0</v>
          </cell>
          <cell r="P1600">
            <v>-2687346639</v>
          </cell>
        </row>
        <row r="1601">
          <cell r="N1601">
            <v>0</v>
          </cell>
          <cell r="O1601">
            <v>0</v>
          </cell>
          <cell r="P1601">
            <v>-320975</v>
          </cell>
        </row>
        <row r="1602">
          <cell r="N1602">
            <v>0</v>
          </cell>
          <cell r="O1602">
            <v>0</v>
          </cell>
          <cell r="P1602">
            <v>-44684</v>
          </cell>
        </row>
        <row r="1603">
          <cell r="N1603">
            <v>0</v>
          </cell>
          <cell r="O1603">
            <v>0</v>
          </cell>
          <cell r="P1603">
            <v>-497575</v>
          </cell>
        </row>
        <row r="1604">
          <cell r="N1604">
            <v>0</v>
          </cell>
          <cell r="O1604">
            <v>0</v>
          </cell>
          <cell r="P1604">
            <v>0</v>
          </cell>
        </row>
        <row r="1605">
          <cell r="N1605">
            <v>0</v>
          </cell>
          <cell r="O1605">
            <v>0</v>
          </cell>
          <cell r="P1605">
            <v>-280740134</v>
          </cell>
        </row>
        <row r="1606">
          <cell r="N1606">
            <v>0</v>
          </cell>
          <cell r="O1606">
            <v>0</v>
          </cell>
          <cell r="P1606">
            <v>6377443</v>
          </cell>
        </row>
        <row r="1607">
          <cell r="N1607">
            <v>0</v>
          </cell>
          <cell r="O1607">
            <v>0</v>
          </cell>
          <cell r="P1607">
            <v>0</v>
          </cell>
        </row>
        <row r="1608">
          <cell r="N1608">
            <v>0</v>
          </cell>
          <cell r="O1608">
            <v>0</v>
          </cell>
          <cell r="P1608">
            <v>-373529</v>
          </cell>
        </row>
        <row r="1609">
          <cell r="N1609">
            <v>0</v>
          </cell>
          <cell r="O1609">
            <v>0</v>
          </cell>
          <cell r="P1609">
            <v>-3522895</v>
          </cell>
        </row>
        <row r="1610">
          <cell r="N1610">
            <v>0</v>
          </cell>
          <cell r="O1610">
            <v>0</v>
          </cell>
          <cell r="P1610">
            <v>318214</v>
          </cell>
        </row>
        <row r="1611">
          <cell r="N1611">
            <v>0</v>
          </cell>
          <cell r="O1611">
            <v>0</v>
          </cell>
          <cell r="P1611">
            <v>-484347</v>
          </cell>
        </row>
        <row r="1612">
          <cell r="N1612">
            <v>0</v>
          </cell>
          <cell r="O1612">
            <v>0</v>
          </cell>
          <cell r="P1612">
            <v>1469262930</v>
          </cell>
        </row>
        <row r="1613">
          <cell r="N1613">
            <v>0</v>
          </cell>
          <cell r="O1613">
            <v>0</v>
          </cell>
          <cell r="P1613">
            <v>-10524599</v>
          </cell>
        </row>
        <row r="1614">
          <cell r="N1614">
            <v>0</v>
          </cell>
          <cell r="O1614">
            <v>0</v>
          </cell>
          <cell r="P1614">
            <v>3995880</v>
          </cell>
        </row>
        <row r="1615">
          <cell r="N1615">
            <v>0</v>
          </cell>
          <cell r="O1615">
            <v>0</v>
          </cell>
          <cell r="P1615">
            <v>-56509</v>
          </cell>
        </row>
        <row r="1616">
          <cell r="N1616">
            <v>0</v>
          </cell>
          <cell r="O1616">
            <v>0</v>
          </cell>
          <cell r="P1616">
            <v>103071</v>
          </cell>
        </row>
        <row r="1617">
          <cell r="N1617">
            <v>0</v>
          </cell>
          <cell r="O1617">
            <v>0</v>
          </cell>
          <cell r="P1617">
            <v>-875952</v>
          </cell>
        </row>
        <row r="1618">
          <cell r="N1618">
            <v>0</v>
          </cell>
          <cell r="O1618">
            <v>0</v>
          </cell>
          <cell r="P1618">
            <v>-23609</v>
          </cell>
        </row>
        <row r="1619">
          <cell r="N1619">
            <v>0</v>
          </cell>
          <cell r="O1619">
            <v>0</v>
          </cell>
          <cell r="P1619">
            <v>0</v>
          </cell>
        </row>
        <row r="1620">
          <cell r="N1620">
            <v>0</v>
          </cell>
          <cell r="O1620">
            <v>0</v>
          </cell>
          <cell r="P1620">
            <v>88482</v>
          </cell>
        </row>
        <row r="1621">
          <cell r="N1621">
            <v>0</v>
          </cell>
          <cell r="O1621">
            <v>0</v>
          </cell>
          <cell r="P1621">
            <v>-80302402</v>
          </cell>
        </row>
        <row r="1622">
          <cell r="N1622">
            <v>0</v>
          </cell>
          <cell r="O1622">
            <v>0</v>
          </cell>
          <cell r="P1622">
            <v>0</v>
          </cell>
        </row>
        <row r="1623">
          <cell r="N1623">
            <v>0</v>
          </cell>
          <cell r="O1623">
            <v>0</v>
          </cell>
          <cell r="P1623">
            <v>2055809382</v>
          </cell>
        </row>
        <row r="1624">
          <cell r="N1624">
            <v>0</v>
          </cell>
          <cell r="O1624">
            <v>0</v>
          </cell>
          <cell r="P1624">
            <v>-672635677</v>
          </cell>
        </row>
        <row r="1625">
          <cell r="N1625">
            <v>0</v>
          </cell>
          <cell r="O1625">
            <v>0</v>
          </cell>
          <cell r="P1625">
            <v>962236470</v>
          </cell>
        </row>
        <row r="1626">
          <cell r="N1626">
            <v>0</v>
          </cell>
          <cell r="O1626">
            <v>0</v>
          </cell>
          <cell r="P1626">
            <v>1751423</v>
          </cell>
        </row>
        <row r="1627">
          <cell r="N1627">
            <v>0</v>
          </cell>
          <cell r="O1627">
            <v>0</v>
          </cell>
          <cell r="P1627">
            <v>1809925</v>
          </cell>
        </row>
        <row r="1628">
          <cell r="N1628">
            <v>0</v>
          </cell>
          <cell r="O1628">
            <v>0</v>
          </cell>
          <cell r="P1628">
            <v>1247792</v>
          </cell>
        </row>
        <row r="1629">
          <cell r="N1629">
            <v>0</v>
          </cell>
          <cell r="O1629">
            <v>0</v>
          </cell>
          <cell r="P1629">
            <v>9933440</v>
          </cell>
        </row>
        <row r="1630">
          <cell r="N1630">
            <v>0</v>
          </cell>
          <cell r="O1630">
            <v>0</v>
          </cell>
          <cell r="P1630">
            <v>-88200</v>
          </cell>
        </row>
        <row r="1631">
          <cell r="N1631">
            <v>0</v>
          </cell>
          <cell r="O1631">
            <v>0</v>
          </cell>
          <cell r="P1631">
            <v>-15000</v>
          </cell>
        </row>
        <row r="1632">
          <cell r="N1632">
            <v>0</v>
          </cell>
          <cell r="O1632">
            <v>0</v>
          </cell>
          <cell r="P1632">
            <v>606000</v>
          </cell>
        </row>
        <row r="1633">
          <cell r="N1633">
            <v>0</v>
          </cell>
          <cell r="O1633">
            <v>0</v>
          </cell>
          <cell r="P1633">
            <v>-78821</v>
          </cell>
        </row>
        <row r="1634">
          <cell r="N1634">
            <v>0</v>
          </cell>
          <cell r="O1634">
            <v>0</v>
          </cell>
          <cell r="P1634">
            <v>-782000</v>
          </cell>
        </row>
        <row r="1635">
          <cell r="N1635">
            <v>0</v>
          </cell>
          <cell r="O1635">
            <v>0</v>
          </cell>
          <cell r="P1635">
            <v>13535608</v>
          </cell>
        </row>
        <row r="1636">
          <cell r="N1636">
            <v>0</v>
          </cell>
          <cell r="O1636">
            <v>0</v>
          </cell>
          <cell r="P1636">
            <v>0</v>
          </cell>
        </row>
        <row r="1637">
          <cell r="N1637">
            <v>0</v>
          </cell>
          <cell r="O1637">
            <v>0</v>
          </cell>
          <cell r="P1637">
            <v>-28178603</v>
          </cell>
        </row>
        <row r="1638">
          <cell r="N1638">
            <v>0</v>
          </cell>
          <cell r="O1638">
            <v>0</v>
          </cell>
          <cell r="P1638">
            <v>8009915</v>
          </cell>
        </row>
        <row r="1639">
          <cell r="N1639">
            <v>0</v>
          </cell>
          <cell r="O1639">
            <v>0</v>
          </cell>
          <cell r="P1639">
            <v>0</v>
          </cell>
        </row>
        <row r="1640">
          <cell r="N1640">
            <v>0</v>
          </cell>
          <cell r="O1640">
            <v>0</v>
          </cell>
          <cell r="P1640">
            <v>0</v>
          </cell>
        </row>
        <row r="1641">
          <cell r="N1641">
            <v>0</v>
          </cell>
          <cell r="O1641">
            <v>0</v>
          </cell>
          <cell r="P1641">
            <v>0</v>
          </cell>
        </row>
        <row r="1642">
          <cell r="N1642">
            <v>0</v>
          </cell>
          <cell r="O1642">
            <v>0</v>
          </cell>
          <cell r="P1642">
            <v>20100</v>
          </cell>
        </row>
        <row r="1643">
          <cell r="N1643">
            <v>0</v>
          </cell>
          <cell r="O1643">
            <v>0</v>
          </cell>
          <cell r="P1643">
            <v>0</v>
          </cell>
        </row>
        <row r="1644">
          <cell r="N1644">
            <v>0</v>
          </cell>
          <cell r="O1644">
            <v>0</v>
          </cell>
          <cell r="P1644">
            <v>0</v>
          </cell>
        </row>
        <row r="1645">
          <cell r="N1645">
            <v>0</v>
          </cell>
          <cell r="O1645">
            <v>0</v>
          </cell>
          <cell r="P1645">
            <v>4055568535</v>
          </cell>
        </row>
        <row r="1646">
          <cell r="N1646">
            <v>0</v>
          </cell>
          <cell r="O1646">
            <v>0</v>
          </cell>
          <cell r="P1646">
            <v>600641502</v>
          </cell>
        </row>
        <row r="1647">
          <cell r="N1647">
            <v>0</v>
          </cell>
          <cell r="O1647">
            <v>0</v>
          </cell>
          <cell r="P1647">
            <v>467344549</v>
          </cell>
        </row>
        <row r="1648">
          <cell r="N1648">
            <v>0</v>
          </cell>
          <cell r="O1648">
            <v>0</v>
          </cell>
          <cell r="P1648">
            <v>684771663</v>
          </cell>
        </row>
        <row r="1649">
          <cell r="N1649">
            <v>0</v>
          </cell>
          <cell r="O1649">
            <v>0</v>
          </cell>
          <cell r="P1649">
            <v>1460072591</v>
          </cell>
        </row>
        <row r="1650">
          <cell r="N1650">
            <v>0</v>
          </cell>
          <cell r="O1650">
            <v>0</v>
          </cell>
          <cell r="P1650">
            <v>526467576</v>
          </cell>
        </row>
        <row r="1651">
          <cell r="N1651">
            <v>0</v>
          </cell>
          <cell r="O1651">
            <v>0</v>
          </cell>
          <cell r="P1651">
            <v>44784561</v>
          </cell>
        </row>
        <row r="1652">
          <cell r="N1652">
            <v>0</v>
          </cell>
          <cell r="O1652">
            <v>0</v>
          </cell>
          <cell r="P1652">
            <v>981725427</v>
          </cell>
        </row>
        <row r="1653">
          <cell r="N1653">
            <v>0</v>
          </cell>
          <cell r="O1653">
            <v>0</v>
          </cell>
          <cell r="P1653">
            <v>38645290</v>
          </cell>
        </row>
        <row r="1654">
          <cell r="N1654">
            <v>0</v>
          </cell>
          <cell r="O1654">
            <v>0</v>
          </cell>
          <cell r="P1654">
            <v>56948523</v>
          </cell>
        </row>
        <row r="1655">
          <cell r="N1655">
            <v>0</v>
          </cell>
          <cell r="O1655">
            <v>0</v>
          </cell>
          <cell r="P1655">
            <v>56477832</v>
          </cell>
        </row>
        <row r="1656">
          <cell r="N1656">
            <v>0</v>
          </cell>
          <cell r="O1656">
            <v>0</v>
          </cell>
          <cell r="P1656">
            <v>132742605</v>
          </cell>
        </row>
        <row r="1657">
          <cell r="N1657">
            <v>0</v>
          </cell>
          <cell r="O1657">
            <v>0</v>
          </cell>
          <cell r="P1657">
            <v>3243288</v>
          </cell>
        </row>
        <row r="1658">
          <cell r="N1658">
            <v>0</v>
          </cell>
          <cell r="O1658">
            <v>0</v>
          </cell>
          <cell r="P1658">
            <v>8611669</v>
          </cell>
        </row>
        <row r="1659">
          <cell r="N1659">
            <v>0</v>
          </cell>
          <cell r="O1659">
            <v>0</v>
          </cell>
          <cell r="P1659">
            <v>35955835</v>
          </cell>
        </row>
        <row r="1660">
          <cell r="N1660">
            <v>0</v>
          </cell>
          <cell r="O1660">
            <v>0</v>
          </cell>
          <cell r="P1660">
            <v>5212098</v>
          </cell>
        </row>
        <row r="1661">
          <cell r="N1661">
            <v>0</v>
          </cell>
          <cell r="O1661">
            <v>0</v>
          </cell>
          <cell r="P1661">
            <v>591777</v>
          </cell>
        </row>
        <row r="1662">
          <cell r="N1662">
            <v>0</v>
          </cell>
          <cell r="O1662">
            <v>0</v>
          </cell>
          <cell r="P1662">
            <v>575927</v>
          </cell>
        </row>
        <row r="1663">
          <cell r="N1663">
            <v>0</v>
          </cell>
          <cell r="O1663">
            <v>0</v>
          </cell>
          <cell r="P1663">
            <v>139643</v>
          </cell>
        </row>
        <row r="1664">
          <cell r="N1664">
            <v>0</v>
          </cell>
          <cell r="O1664">
            <v>0</v>
          </cell>
          <cell r="P1664">
            <v>3418615</v>
          </cell>
        </row>
        <row r="1665">
          <cell r="N1665">
            <v>0</v>
          </cell>
          <cell r="O1665">
            <v>0</v>
          </cell>
          <cell r="P1665">
            <v>986116</v>
          </cell>
        </row>
        <row r="1666">
          <cell r="N1666">
            <v>0</v>
          </cell>
          <cell r="O1666">
            <v>0</v>
          </cell>
          <cell r="P1666">
            <v>332952</v>
          </cell>
        </row>
        <row r="1667">
          <cell r="N1667">
            <v>0</v>
          </cell>
          <cell r="O1667">
            <v>0</v>
          </cell>
          <cell r="P1667">
            <v>321755</v>
          </cell>
        </row>
        <row r="1668">
          <cell r="N1668">
            <v>0</v>
          </cell>
          <cell r="O1668">
            <v>0</v>
          </cell>
          <cell r="P1668">
            <v>311624</v>
          </cell>
        </row>
        <row r="1669">
          <cell r="N1669">
            <v>0</v>
          </cell>
          <cell r="O1669">
            <v>0</v>
          </cell>
          <cell r="P1669">
            <v>91784</v>
          </cell>
        </row>
        <row r="1670">
          <cell r="N1670">
            <v>0</v>
          </cell>
          <cell r="O1670">
            <v>0</v>
          </cell>
          <cell r="P1670">
            <v>6249074</v>
          </cell>
        </row>
        <row r="1671">
          <cell r="N1671">
            <v>0</v>
          </cell>
          <cell r="O1671">
            <v>0</v>
          </cell>
          <cell r="P1671">
            <v>-470548</v>
          </cell>
        </row>
        <row r="1672">
          <cell r="N1672">
            <v>0</v>
          </cell>
          <cell r="O1672">
            <v>0</v>
          </cell>
          <cell r="P1672">
            <v>-747062</v>
          </cell>
        </row>
        <row r="1673">
          <cell r="N1673">
            <v>0</v>
          </cell>
          <cell r="O1673">
            <v>0</v>
          </cell>
          <cell r="P1673">
            <v>405046315</v>
          </cell>
        </row>
        <row r="1674">
          <cell r="N1674">
            <v>0</v>
          </cell>
          <cell r="O1674">
            <v>0</v>
          </cell>
          <cell r="P1674">
            <v>487776</v>
          </cell>
        </row>
        <row r="1675">
          <cell r="N1675">
            <v>0</v>
          </cell>
          <cell r="O1675">
            <v>0</v>
          </cell>
          <cell r="P1675">
            <v>73259</v>
          </cell>
        </row>
        <row r="1676">
          <cell r="N1676">
            <v>0</v>
          </cell>
          <cell r="O1676">
            <v>0</v>
          </cell>
          <cell r="P1676">
            <v>0</v>
          </cell>
        </row>
        <row r="1677">
          <cell r="N1677">
            <v>0</v>
          </cell>
          <cell r="O1677">
            <v>0</v>
          </cell>
          <cell r="P1677">
            <v>587407</v>
          </cell>
        </row>
        <row r="1678">
          <cell r="N1678">
            <v>0</v>
          </cell>
          <cell r="O1678">
            <v>0</v>
          </cell>
          <cell r="P1678">
            <v>0</v>
          </cell>
        </row>
        <row r="1679">
          <cell r="N1679">
            <v>0</v>
          </cell>
          <cell r="O1679">
            <v>0</v>
          </cell>
          <cell r="P1679">
            <v>231284485</v>
          </cell>
        </row>
        <row r="1680">
          <cell r="N1680">
            <v>0</v>
          </cell>
          <cell r="O1680">
            <v>0</v>
          </cell>
          <cell r="P1680">
            <v>0</v>
          </cell>
        </row>
        <row r="1681">
          <cell r="N1681">
            <v>0</v>
          </cell>
          <cell r="O1681">
            <v>0</v>
          </cell>
          <cell r="P1681">
            <v>0</v>
          </cell>
        </row>
        <row r="1682">
          <cell r="N1682">
            <v>0</v>
          </cell>
          <cell r="O1682">
            <v>0</v>
          </cell>
          <cell r="P1682">
            <v>-158201</v>
          </cell>
        </row>
        <row r="1683">
          <cell r="N1683">
            <v>0</v>
          </cell>
          <cell r="O1683">
            <v>0</v>
          </cell>
          <cell r="P1683">
            <v>-22090493</v>
          </cell>
        </row>
        <row r="1684">
          <cell r="N1684">
            <v>0</v>
          </cell>
          <cell r="O1684">
            <v>0</v>
          </cell>
          <cell r="P1684">
            <v>-18450</v>
          </cell>
        </row>
        <row r="1685">
          <cell r="N1685">
            <v>0</v>
          </cell>
          <cell r="O1685">
            <v>0</v>
          </cell>
          <cell r="P1685">
            <v>0</v>
          </cell>
        </row>
        <row r="1686">
          <cell r="N1686">
            <v>0</v>
          </cell>
          <cell r="O1686">
            <v>0</v>
          </cell>
          <cell r="P1686">
            <v>109967</v>
          </cell>
        </row>
        <row r="1687">
          <cell r="N1687">
            <v>0</v>
          </cell>
          <cell r="O1687">
            <v>0</v>
          </cell>
          <cell r="P1687">
            <v>0</v>
          </cell>
        </row>
        <row r="1688">
          <cell r="N1688">
            <v>0</v>
          </cell>
          <cell r="O1688">
            <v>0</v>
          </cell>
          <cell r="P1688">
            <v>-5776045</v>
          </cell>
        </row>
        <row r="1689">
          <cell r="N1689">
            <v>0</v>
          </cell>
          <cell r="O1689">
            <v>0</v>
          </cell>
          <cell r="P1689">
            <v>62408</v>
          </cell>
        </row>
        <row r="1690">
          <cell r="N1690">
            <v>0</v>
          </cell>
          <cell r="O1690">
            <v>0</v>
          </cell>
          <cell r="P1690">
            <v>-362134</v>
          </cell>
        </row>
        <row r="1691">
          <cell r="N1691">
            <v>0</v>
          </cell>
          <cell r="O1691">
            <v>0</v>
          </cell>
          <cell r="P1691">
            <v>1620</v>
          </cell>
        </row>
        <row r="1692">
          <cell r="N1692">
            <v>0</v>
          </cell>
          <cell r="O1692">
            <v>0</v>
          </cell>
          <cell r="P1692">
            <v>-84</v>
          </cell>
        </row>
        <row r="1693">
          <cell r="N1693">
            <v>0</v>
          </cell>
          <cell r="O1693">
            <v>0</v>
          </cell>
          <cell r="P1693">
            <v>0</v>
          </cell>
        </row>
        <row r="1694">
          <cell r="N1694">
            <v>0</v>
          </cell>
          <cell r="O1694">
            <v>0</v>
          </cell>
          <cell r="P1694">
            <v>-269175</v>
          </cell>
        </row>
        <row r="1695">
          <cell r="N1695">
            <v>0</v>
          </cell>
          <cell r="O1695">
            <v>0</v>
          </cell>
          <cell r="P1695">
            <v>0</v>
          </cell>
        </row>
        <row r="1696">
          <cell r="N1696">
            <v>0</v>
          </cell>
          <cell r="O1696">
            <v>0</v>
          </cell>
          <cell r="P1696">
            <v>0</v>
          </cell>
        </row>
        <row r="1697">
          <cell r="N1697">
            <v>0</v>
          </cell>
          <cell r="O1697">
            <v>0</v>
          </cell>
          <cell r="P1697">
            <v>6811945001</v>
          </cell>
        </row>
        <row r="1698">
          <cell r="N1698">
            <v>0</v>
          </cell>
          <cell r="O1698">
            <v>0</v>
          </cell>
          <cell r="P1698">
            <v>876962103</v>
          </cell>
        </row>
        <row r="1699">
          <cell r="N1699">
            <v>0</v>
          </cell>
          <cell r="O1699">
            <v>0</v>
          </cell>
          <cell r="P1699">
            <v>2103874397</v>
          </cell>
        </row>
        <row r="1700">
          <cell r="N1700">
            <v>0</v>
          </cell>
          <cell r="O1700">
            <v>0</v>
          </cell>
          <cell r="P1700">
            <v>316542515</v>
          </cell>
        </row>
        <row r="1701">
          <cell r="N1701">
            <v>0</v>
          </cell>
          <cell r="O1701">
            <v>0</v>
          </cell>
          <cell r="P1701">
            <v>-1460072591</v>
          </cell>
        </row>
        <row r="1702">
          <cell r="N1702">
            <v>0</v>
          </cell>
          <cell r="O1702">
            <v>0</v>
          </cell>
          <cell r="P1702">
            <v>1519707910</v>
          </cell>
        </row>
        <row r="1703">
          <cell r="N1703">
            <v>0</v>
          </cell>
          <cell r="O1703">
            <v>0</v>
          </cell>
          <cell r="P1703">
            <v>26693752</v>
          </cell>
        </row>
        <row r="1704">
          <cell r="N1704">
            <v>0</v>
          </cell>
          <cell r="O1704">
            <v>0</v>
          </cell>
          <cell r="P1704">
            <v>10872381</v>
          </cell>
        </row>
        <row r="1705">
          <cell r="N1705">
            <v>0</v>
          </cell>
          <cell r="O1705">
            <v>0</v>
          </cell>
          <cell r="P1705">
            <v>81187921</v>
          </cell>
        </row>
        <row r="1706">
          <cell r="N1706">
            <v>0</v>
          </cell>
          <cell r="O1706">
            <v>0</v>
          </cell>
          <cell r="P1706">
            <v>761784661</v>
          </cell>
        </row>
        <row r="1707">
          <cell r="N1707">
            <v>0</v>
          </cell>
          <cell r="O1707">
            <v>0</v>
          </cell>
          <cell r="P1707">
            <v>1891236</v>
          </cell>
        </row>
        <row r="1708">
          <cell r="N1708">
            <v>0</v>
          </cell>
          <cell r="O1708">
            <v>0</v>
          </cell>
          <cell r="P1708">
            <v>577825487</v>
          </cell>
        </row>
        <row r="1709">
          <cell r="N1709">
            <v>0</v>
          </cell>
          <cell r="O1709">
            <v>0</v>
          </cell>
          <cell r="P1709">
            <v>372718758</v>
          </cell>
        </row>
        <row r="1710">
          <cell r="N1710">
            <v>0</v>
          </cell>
          <cell r="O1710">
            <v>0</v>
          </cell>
          <cell r="P1710">
            <v>6973606</v>
          </cell>
        </row>
        <row r="1711">
          <cell r="N1711">
            <v>0</v>
          </cell>
          <cell r="O1711">
            <v>0</v>
          </cell>
          <cell r="P1711">
            <v>1982475740</v>
          </cell>
        </row>
        <row r="1712">
          <cell r="N1712">
            <v>0</v>
          </cell>
          <cell r="O1712">
            <v>0</v>
          </cell>
          <cell r="P1712">
            <v>2035747</v>
          </cell>
        </row>
        <row r="1713">
          <cell r="N1713">
            <v>0</v>
          </cell>
          <cell r="O1713">
            <v>0</v>
          </cell>
          <cell r="P1713">
            <v>16545670</v>
          </cell>
        </row>
        <row r="1714">
          <cell r="N1714">
            <v>0</v>
          </cell>
          <cell r="O1714">
            <v>0</v>
          </cell>
          <cell r="P1714">
            <v>9403251</v>
          </cell>
        </row>
        <row r="1715">
          <cell r="N1715">
            <v>0</v>
          </cell>
          <cell r="O1715">
            <v>0</v>
          </cell>
          <cell r="P1715">
            <v>2013040</v>
          </cell>
        </row>
        <row r="1716">
          <cell r="N1716">
            <v>0</v>
          </cell>
          <cell r="O1716">
            <v>0</v>
          </cell>
          <cell r="P1716">
            <v>7911989</v>
          </cell>
        </row>
        <row r="1717">
          <cell r="N1717">
            <v>0</v>
          </cell>
          <cell r="O1717">
            <v>0</v>
          </cell>
          <cell r="P1717">
            <v>31610080</v>
          </cell>
        </row>
        <row r="1718">
          <cell r="N1718">
            <v>0</v>
          </cell>
          <cell r="O1718">
            <v>0</v>
          </cell>
          <cell r="P1718">
            <v>9411682</v>
          </cell>
        </row>
        <row r="1719">
          <cell r="N1719">
            <v>0</v>
          </cell>
          <cell r="O1719">
            <v>0</v>
          </cell>
          <cell r="P1719">
            <v>45652404</v>
          </cell>
        </row>
        <row r="1720">
          <cell r="N1720">
            <v>0</v>
          </cell>
          <cell r="O1720">
            <v>0</v>
          </cell>
          <cell r="P1720">
            <v>776462725</v>
          </cell>
        </row>
        <row r="1721">
          <cell r="N1721">
            <v>0</v>
          </cell>
          <cell r="O1721">
            <v>0</v>
          </cell>
          <cell r="P1721">
            <v>678652</v>
          </cell>
        </row>
        <row r="1722">
          <cell r="N1722">
            <v>0</v>
          </cell>
          <cell r="O1722">
            <v>0</v>
          </cell>
          <cell r="P1722">
            <v>6746625</v>
          </cell>
        </row>
        <row r="1723">
          <cell r="N1723">
            <v>0</v>
          </cell>
          <cell r="O1723">
            <v>0</v>
          </cell>
          <cell r="P1723">
            <v>2123000</v>
          </cell>
        </row>
        <row r="1724">
          <cell r="N1724">
            <v>0</v>
          </cell>
          <cell r="O1724">
            <v>0</v>
          </cell>
          <cell r="P1724">
            <v>95239</v>
          </cell>
        </row>
        <row r="1725">
          <cell r="N1725">
            <v>0</v>
          </cell>
          <cell r="O1725">
            <v>0</v>
          </cell>
          <cell r="P1725">
            <v>72000</v>
          </cell>
        </row>
        <row r="1726">
          <cell r="N1726">
            <v>0</v>
          </cell>
          <cell r="O1726">
            <v>0</v>
          </cell>
          <cell r="P1726">
            <v>1319081</v>
          </cell>
        </row>
        <row r="1727">
          <cell r="N1727">
            <v>0</v>
          </cell>
          <cell r="O1727">
            <v>0</v>
          </cell>
          <cell r="P1727">
            <v>1557403</v>
          </cell>
        </row>
        <row r="1728">
          <cell r="N1728">
            <v>0</v>
          </cell>
          <cell r="O1728">
            <v>0</v>
          </cell>
          <cell r="P1728">
            <v>11387557</v>
          </cell>
        </row>
        <row r="1729">
          <cell r="N1729">
            <v>0</v>
          </cell>
          <cell r="O1729">
            <v>0</v>
          </cell>
          <cell r="P1729">
            <v>3134718</v>
          </cell>
        </row>
        <row r="1730">
          <cell r="N1730">
            <v>0</v>
          </cell>
          <cell r="O1730">
            <v>0</v>
          </cell>
          <cell r="P1730">
            <v>11769506</v>
          </cell>
        </row>
        <row r="1731">
          <cell r="N1731">
            <v>0</v>
          </cell>
          <cell r="O1731">
            <v>0</v>
          </cell>
          <cell r="P1731">
            <v>-638623</v>
          </cell>
        </row>
        <row r="1732">
          <cell r="N1732">
            <v>0</v>
          </cell>
          <cell r="O1732">
            <v>0</v>
          </cell>
          <cell r="P1732">
            <v>638623</v>
          </cell>
        </row>
        <row r="1733">
          <cell r="N1733">
            <v>0</v>
          </cell>
          <cell r="O1733">
            <v>0</v>
          </cell>
          <cell r="P1733">
            <v>0</v>
          </cell>
        </row>
        <row r="1734">
          <cell r="N1734">
            <v>0</v>
          </cell>
          <cell r="O1734">
            <v>0</v>
          </cell>
          <cell r="P1734">
            <v>0</v>
          </cell>
        </row>
        <row r="1735">
          <cell r="N1735">
            <v>0</v>
          </cell>
          <cell r="O1735">
            <v>0</v>
          </cell>
          <cell r="P1735">
            <v>0</v>
          </cell>
        </row>
        <row r="1736">
          <cell r="N1736">
            <v>0</v>
          </cell>
          <cell r="O1736">
            <v>0</v>
          </cell>
          <cell r="P1736">
            <v>0</v>
          </cell>
        </row>
        <row r="1737">
          <cell r="N1737">
            <v>0</v>
          </cell>
          <cell r="O1737">
            <v>0</v>
          </cell>
          <cell r="P1737">
            <v>1773</v>
          </cell>
        </row>
        <row r="1738">
          <cell r="N1738">
            <v>0</v>
          </cell>
          <cell r="O1738">
            <v>0</v>
          </cell>
          <cell r="P1738">
            <v>0</v>
          </cell>
        </row>
        <row r="1739">
          <cell r="N1739">
            <v>0</v>
          </cell>
          <cell r="O1739">
            <v>0</v>
          </cell>
          <cell r="P1739">
            <v>1797463</v>
          </cell>
        </row>
        <row r="1740">
          <cell r="N1740">
            <v>0</v>
          </cell>
          <cell r="O1740">
            <v>0</v>
          </cell>
          <cell r="P1740">
            <v>2165897</v>
          </cell>
        </row>
        <row r="1741">
          <cell r="N1741">
            <v>0</v>
          </cell>
          <cell r="O1741">
            <v>0</v>
          </cell>
          <cell r="P1741">
            <v>894075</v>
          </cell>
        </row>
        <row r="1742">
          <cell r="N1742">
            <v>0</v>
          </cell>
          <cell r="O1742">
            <v>0</v>
          </cell>
          <cell r="P1742">
            <v>2606115</v>
          </cell>
        </row>
        <row r="1743">
          <cell r="N1743">
            <v>0</v>
          </cell>
          <cell r="O1743">
            <v>0</v>
          </cell>
          <cell r="P1743">
            <v>1191519</v>
          </cell>
        </row>
        <row r="1744">
          <cell r="N1744">
            <v>0</v>
          </cell>
          <cell r="O1744">
            <v>0</v>
          </cell>
          <cell r="P1744">
            <v>124892</v>
          </cell>
        </row>
        <row r="1745">
          <cell r="N1745">
            <v>0</v>
          </cell>
          <cell r="O1745">
            <v>0</v>
          </cell>
          <cell r="P1745">
            <v>-488743</v>
          </cell>
        </row>
        <row r="1746">
          <cell r="N1746">
            <v>0</v>
          </cell>
          <cell r="O1746">
            <v>0</v>
          </cell>
          <cell r="P1746">
            <v>0</v>
          </cell>
        </row>
        <row r="1747">
          <cell r="N1747">
            <v>0</v>
          </cell>
          <cell r="O1747">
            <v>0</v>
          </cell>
          <cell r="P1747">
            <v>-189426</v>
          </cell>
        </row>
        <row r="1748">
          <cell r="N1748">
            <v>0</v>
          </cell>
          <cell r="O1748">
            <v>0</v>
          </cell>
          <cell r="P1748">
            <v>1400</v>
          </cell>
        </row>
        <row r="1749">
          <cell r="N1749">
            <v>0</v>
          </cell>
          <cell r="O1749">
            <v>0</v>
          </cell>
          <cell r="P1749">
            <v>0</v>
          </cell>
        </row>
        <row r="1750">
          <cell r="N1750">
            <v>0</v>
          </cell>
          <cell r="O1750">
            <v>0</v>
          </cell>
          <cell r="P1750">
            <v>0</v>
          </cell>
        </row>
        <row r="1751">
          <cell r="N1751">
            <v>0</v>
          </cell>
          <cell r="O1751">
            <v>0</v>
          </cell>
          <cell r="P1751">
            <v>13503358</v>
          </cell>
        </row>
        <row r="1752">
          <cell r="N1752">
            <v>0</v>
          </cell>
          <cell r="O1752">
            <v>0</v>
          </cell>
          <cell r="P1752">
            <v>0</v>
          </cell>
        </row>
        <row r="1753">
          <cell r="N1753">
            <v>0</v>
          </cell>
          <cell r="O1753">
            <v>0</v>
          </cell>
          <cell r="P1753">
            <v>5858673</v>
          </cell>
        </row>
        <row r="1754">
          <cell r="N1754">
            <v>0</v>
          </cell>
          <cell r="O1754">
            <v>0</v>
          </cell>
          <cell r="P1754">
            <v>0</v>
          </cell>
        </row>
        <row r="1755">
          <cell r="N1755">
            <v>0</v>
          </cell>
          <cell r="O1755">
            <v>0</v>
          </cell>
          <cell r="P1755">
            <v>190236</v>
          </cell>
        </row>
        <row r="1756">
          <cell r="N1756">
            <v>0</v>
          </cell>
          <cell r="O1756">
            <v>0</v>
          </cell>
          <cell r="P1756">
            <v>253531</v>
          </cell>
        </row>
        <row r="1757">
          <cell r="N1757">
            <v>0</v>
          </cell>
          <cell r="O1757">
            <v>0</v>
          </cell>
          <cell r="P1757">
            <v>0</v>
          </cell>
        </row>
        <row r="1758">
          <cell r="N1758">
            <v>0</v>
          </cell>
          <cell r="O1758">
            <v>0</v>
          </cell>
          <cell r="P1758">
            <v>0</v>
          </cell>
        </row>
        <row r="1759">
          <cell r="N1759">
            <v>0</v>
          </cell>
          <cell r="O1759">
            <v>0</v>
          </cell>
          <cell r="P1759">
            <v>0</v>
          </cell>
        </row>
        <row r="1760">
          <cell r="N1760">
            <v>0</v>
          </cell>
          <cell r="O1760">
            <v>0</v>
          </cell>
          <cell r="P1760">
            <v>0</v>
          </cell>
        </row>
        <row r="1761">
          <cell r="N1761">
            <v>0</v>
          </cell>
          <cell r="O1761">
            <v>0</v>
          </cell>
          <cell r="P1761">
            <v>0</v>
          </cell>
        </row>
        <row r="1762">
          <cell r="N1762">
            <v>0</v>
          </cell>
          <cell r="O1762">
            <v>0</v>
          </cell>
          <cell r="P1762">
            <v>0</v>
          </cell>
        </row>
        <row r="1763">
          <cell r="N1763">
            <v>0</v>
          </cell>
          <cell r="O1763">
            <v>0</v>
          </cell>
          <cell r="P1763">
            <v>-749713</v>
          </cell>
        </row>
        <row r="1764">
          <cell r="N1764">
            <v>0</v>
          </cell>
          <cell r="O1764">
            <v>0</v>
          </cell>
          <cell r="P1764">
            <v>0</v>
          </cell>
        </row>
        <row r="1765">
          <cell r="N1765">
            <v>0</v>
          </cell>
          <cell r="O1765">
            <v>0</v>
          </cell>
          <cell r="P1765">
            <v>0</v>
          </cell>
        </row>
        <row r="1766">
          <cell r="N1766">
            <v>0</v>
          </cell>
          <cell r="O1766">
            <v>0</v>
          </cell>
          <cell r="P1766">
            <v>0</v>
          </cell>
        </row>
        <row r="1767">
          <cell r="N1767">
            <v>0</v>
          </cell>
          <cell r="O1767">
            <v>0</v>
          </cell>
          <cell r="P1767">
            <v>70784721</v>
          </cell>
        </row>
        <row r="1768">
          <cell r="N1768">
            <v>0</v>
          </cell>
          <cell r="O1768">
            <v>0</v>
          </cell>
          <cell r="P1768">
            <v>184480739</v>
          </cell>
        </row>
        <row r="1769">
          <cell r="N1769">
            <v>0</v>
          </cell>
          <cell r="O1769">
            <v>0</v>
          </cell>
          <cell r="P1769">
            <v>155648037</v>
          </cell>
        </row>
        <row r="1770">
          <cell r="N1770">
            <v>0</v>
          </cell>
          <cell r="O1770">
            <v>0</v>
          </cell>
          <cell r="P1770">
            <v>328204594</v>
          </cell>
        </row>
        <row r="1771">
          <cell r="N1771">
            <v>0</v>
          </cell>
          <cell r="O1771">
            <v>0</v>
          </cell>
          <cell r="P1771">
            <v>1460072591</v>
          </cell>
        </row>
        <row r="1772">
          <cell r="N1772">
            <v>0</v>
          </cell>
          <cell r="O1772">
            <v>0</v>
          </cell>
          <cell r="P1772">
            <v>1494759</v>
          </cell>
        </row>
        <row r="1773">
          <cell r="N1773">
            <v>0</v>
          </cell>
          <cell r="O1773">
            <v>0</v>
          </cell>
          <cell r="P1773">
            <v>1136245</v>
          </cell>
        </row>
        <row r="1774">
          <cell r="N1774">
            <v>0</v>
          </cell>
          <cell r="O1774">
            <v>0</v>
          </cell>
          <cell r="P1774">
            <v>65933299</v>
          </cell>
        </row>
        <row r="1775">
          <cell r="N1775">
            <v>0</v>
          </cell>
          <cell r="O1775">
            <v>0</v>
          </cell>
          <cell r="P1775">
            <v>39780762</v>
          </cell>
        </row>
        <row r="1776">
          <cell r="N1776">
            <v>0</v>
          </cell>
          <cell r="O1776">
            <v>0</v>
          </cell>
          <cell r="P1776">
            <v>1780348</v>
          </cell>
        </row>
        <row r="1777">
          <cell r="N1777">
            <v>0</v>
          </cell>
          <cell r="O1777">
            <v>0</v>
          </cell>
          <cell r="P1777">
            <v>6499232</v>
          </cell>
        </row>
        <row r="1778">
          <cell r="N1778">
            <v>0</v>
          </cell>
          <cell r="O1778">
            <v>0</v>
          </cell>
          <cell r="P1778">
            <v>646586</v>
          </cell>
        </row>
        <row r="1779">
          <cell r="N1779">
            <v>0</v>
          </cell>
          <cell r="O1779">
            <v>0</v>
          </cell>
          <cell r="P1779">
            <v>10385754</v>
          </cell>
        </row>
        <row r="1780">
          <cell r="N1780">
            <v>0</v>
          </cell>
          <cell r="O1780">
            <v>0</v>
          </cell>
          <cell r="P1780">
            <v>833034</v>
          </cell>
        </row>
        <row r="1781">
          <cell r="N1781">
            <v>0</v>
          </cell>
          <cell r="O1781">
            <v>0</v>
          </cell>
          <cell r="P1781">
            <v>0</v>
          </cell>
        </row>
        <row r="1782">
          <cell r="N1782">
            <v>0</v>
          </cell>
          <cell r="O1782">
            <v>0</v>
          </cell>
          <cell r="P1782">
            <v>2107133</v>
          </cell>
        </row>
        <row r="1783">
          <cell r="N1783">
            <v>0</v>
          </cell>
          <cell r="O1783">
            <v>0</v>
          </cell>
          <cell r="P1783">
            <v>1129092</v>
          </cell>
        </row>
        <row r="1784">
          <cell r="N1784">
            <v>0</v>
          </cell>
          <cell r="O1784">
            <v>0</v>
          </cell>
          <cell r="P1784">
            <v>357000</v>
          </cell>
        </row>
        <row r="1785">
          <cell r="N1785">
            <v>0</v>
          </cell>
          <cell r="O1785">
            <v>0</v>
          </cell>
          <cell r="P1785">
            <v>0</v>
          </cell>
        </row>
        <row r="1786">
          <cell r="N1786">
            <v>0</v>
          </cell>
          <cell r="O1786">
            <v>0</v>
          </cell>
          <cell r="P1786">
            <v>-1670764</v>
          </cell>
        </row>
        <row r="1787">
          <cell r="N1787">
            <v>0</v>
          </cell>
          <cell r="O1787">
            <v>0</v>
          </cell>
          <cell r="P1787">
            <v>0</v>
          </cell>
        </row>
        <row r="1788">
          <cell r="N1788">
            <v>0</v>
          </cell>
          <cell r="O1788">
            <v>0</v>
          </cell>
          <cell r="P1788">
            <v>0</v>
          </cell>
        </row>
        <row r="1789">
          <cell r="N1789">
            <v>0</v>
          </cell>
          <cell r="O1789">
            <v>0</v>
          </cell>
          <cell r="P1789">
            <v>0</v>
          </cell>
        </row>
        <row r="1790">
          <cell r="N1790">
            <v>0</v>
          </cell>
          <cell r="O1790">
            <v>0</v>
          </cell>
          <cell r="P1790">
            <v>0</v>
          </cell>
        </row>
        <row r="1791">
          <cell r="N1791">
            <v>0</v>
          </cell>
          <cell r="O1791">
            <v>0</v>
          </cell>
          <cell r="P1791">
            <v>84293672</v>
          </cell>
        </row>
        <row r="1792">
          <cell r="N1792">
            <v>0</v>
          </cell>
          <cell r="O1792">
            <v>0</v>
          </cell>
          <cell r="P1792">
            <v>422802</v>
          </cell>
        </row>
        <row r="1793">
          <cell r="N1793">
            <v>0</v>
          </cell>
          <cell r="O1793">
            <v>0</v>
          </cell>
          <cell r="P1793">
            <v>316656337</v>
          </cell>
        </row>
        <row r="1794">
          <cell r="N1794">
            <v>0</v>
          </cell>
          <cell r="O1794">
            <v>0</v>
          </cell>
          <cell r="P1794">
            <v>5317403</v>
          </cell>
        </row>
        <row r="1795">
          <cell r="N1795">
            <v>0</v>
          </cell>
          <cell r="O1795">
            <v>0</v>
          </cell>
          <cell r="P1795">
            <v>4827356</v>
          </cell>
        </row>
        <row r="1796">
          <cell r="N1796">
            <v>0</v>
          </cell>
          <cell r="O1796">
            <v>0</v>
          </cell>
          <cell r="P1796">
            <v>25474358</v>
          </cell>
        </row>
        <row r="1797">
          <cell r="N1797">
            <v>0</v>
          </cell>
          <cell r="O1797">
            <v>0</v>
          </cell>
          <cell r="P1797">
            <v>118581</v>
          </cell>
        </row>
        <row r="1798">
          <cell r="N1798">
            <v>0</v>
          </cell>
          <cell r="O1798">
            <v>0</v>
          </cell>
          <cell r="P1798">
            <v>783125</v>
          </cell>
        </row>
        <row r="1799">
          <cell r="N1799">
            <v>0</v>
          </cell>
          <cell r="O1799">
            <v>0</v>
          </cell>
          <cell r="P1799">
            <v>389863</v>
          </cell>
        </row>
        <row r="1800">
          <cell r="N1800">
            <v>0</v>
          </cell>
          <cell r="O1800">
            <v>0</v>
          </cell>
          <cell r="P1800">
            <v>42973979</v>
          </cell>
        </row>
        <row r="1801">
          <cell r="N1801">
            <v>0</v>
          </cell>
          <cell r="O1801">
            <v>0</v>
          </cell>
          <cell r="P1801">
            <v>256642</v>
          </cell>
        </row>
        <row r="1802">
          <cell r="N1802">
            <v>0</v>
          </cell>
          <cell r="O1802">
            <v>0</v>
          </cell>
          <cell r="P1802">
            <v>311300</v>
          </cell>
        </row>
        <row r="1803">
          <cell r="N1803">
            <v>0</v>
          </cell>
          <cell r="O1803">
            <v>0</v>
          </cell>
          <cell r="P1803">
            <v>81639</v>
          </cell>
        </row>
        <row r="1804">
          <cell r="N1804">
            <v>0</v>
          </cell>
          <cell r="O1804">
            <v>0</v>
          </cell>
          <cell r="P1804">
            <v>762</v>
          </cell>
        </row>
        <row r="1805">
          <cell r="N1805">
            <v>0</v>
          </cell>
          <cell r="O1805">
            <v>0</v>
          </cell>
          <cell r="P1805">
            <v>3209090</v>
          </cell>
        </row>
        <row r="1806">
          <cell r="N1806">
            <v>0</v>
          </cell>
          <cell r="O1806">
            <v>0</v>
          </cell>
          <cell r="P1806">
            <v>70732</v>
          </cell>
        </row>
        <row r="1807">
          <cell r="N1807">
            <v>0</v>
          </cell>
          <cell r="O1807">
            <v>0</v>
          </cell>
          <cell r="P1807">
            <v>6918425</v>
          </cell>
        </row>
        <row r="1808">
          <cell r="N1808">
            <v>0</v>
          </cell>
          <cell r="O1808">
            <v>0</v>
          </cell>
          <cell r="P1808">
            <v>284989</v>
          </cell>
        </row>
        <row r="1809">
          <cell r="N1809">
            <v>0</v>
          </cell>
          <cell r="O1809">
            <v>0</v>
          </cell>
          <cell r="P1809">
            <v>208556</v>
          </cell>
        </row>
        <row r="1810">
          <cell r="N1810">
            <v>0</v>
          </cell>
          <cell r="O1810">
            <v>0</v>
          </cell>
          <cell r="P1810">
            <v>2018148383</v>
          </cell>
        </row>
        <row r="1811">
          <cell r="N1811">
            <v>0</v>
          </cell>
          <cell r="O1811">
            <v>0</v>
          </cell>
          <cell r="P1811">
            <v>32912914</v>
          </cell>
        </row>
        <row r="1812">
          <cell r="N1812">
            <v>0</v>
          </cell>
          <cell r="O1812">
            <v>0</v>
          </cell>
          <cell r="P1812">
            <v>64171287</v>
          </cell>
        </row>
        <row r="1813">
          <cell r="N1813">
            <v>0</v>
          </cell>
          <cell r="O1813">
            <v>0</v>
          </cell>
          <cell r="P1813">
            <v>32127604</v>
          </cell>
        </row>
        <row r="1814">
          <cell r="N1814">
            <v>0</v>
          </cell>
          <cell r="O1814">
            <v>0</v>
          </cell>
          <cell r="P1814">
            <v>214319620</v>
          </cell>
        </row>
        <row r="1815">
          <cell r="N1815">
            <v>0</v>
          </cell>
          <cell r="O1815">
            <v>0</v>
          </cell>
          <cell r="P1815">
            <v>966139</v>
          </cell>
        </row>
        <row r="1816">
          <cell r="N1816">
            <v>0</v>
          </cell>
          <cell r="O1816">
            <v>0</v>
          </cell>
          <cell r="P1816">
            <v>160842505</v>
          </cell>
        </row>
        <row r="1817">
          <cell r="N1817">
            <v>0</v>
          </cell>
          <cell r="O1817">
            <v>0</v>
          </cell>
          <cell r="P1817">
            <v>55570681</v>
          </cell>
        </row>
        <row r="1818">
          <cell r="N1818">
            <v>0</v>
          </cell>
          <cell r="O1818">
            <v>0</v>
          </cell>
          <cell r="P1818">
            <v>22105509</v>
          </cell>
        </row>
        <row r="1819">
          <cell r="N1819">
            <v>0</v>
          </cell>
          <cell r="O1819">
            <v>0</v>
          </cell>
          <cell r="P1819">
            <v>217899319</v>
          </cell>
        </row>
        <row r="1820">
          <cell r="N1820">
            <v>0</v>
          </cell>
          <cell r="O1820">
            <v>0</v>
          </cell>
          <cell r="P1820">
            <v>30451555</v>
          </cell>
        </row>
        <row r="1821">
          <cell r="N1821">
            <v>0</v>
          </cell>
          <cell r="O1821">
            <v>0</v>
          </cell>
          <cell r="P1821">
            <v>2533839</v>
          </cell>
        </row>
        <row r="1822">
          <cell r="N1822">
            <v>0</v>
          </cell>
          <cell r="O1822">
            <v>0</v>
          </cell>
          <cell r="P1822">
            <v>69653415</v>
          </cell>
        </row>
        <row r="1823">
          <cell r="N1823">
            <v>0</v>
          </cell>
          <cell r="O1823">
            <v>0</v>
          </cell>
          <cell r="P1823">
            <v>16057281</v>
          </cell>
        </row>
        <row r="1824">
          <cell r="N1824">
            <v>0</v>
          </cell>
          <cell r="O1824">
            <v>0</v>
          </cell>
          <cell r="P1824">
            <v>13740413</v>
          </cell>
        </row>
        <row r="1825">
          <cell r="N1825">
            <v>0</v>
          </cell>
          <cell r="O1825">
            <v>0</v>
          </cell>
          <cell r="P1825">
            <v>1474836</v>
          </cell>
        </row>
        <row r="1826">
          <cell r="N1826">
            <v>0</v>
          </cell>
          <cell r="O1826">
            <v>0</v>
          </cell>
          <cell r="P1826">
            <v>6760403</v>
          </cell>
        </row>
        <row r="1827">
          <cell r="N1827">
            <v>0</v>
          </cell>
          <cell r="O1827">
            <v>0</v>
          </cell>
          <cell r="P1827">
            <v>225201913</v>
          </cell>
        </row>
        <row r="1828">
          <cell r="N1828">
            <v>0</v>
          </cell>
          <cell r="O1828">
            <v>0</v>
          </cell>
          <cell r="P1828">
            <v>3015343</v>
          </cell>
        </row>
        <row r="1829">
          <cell r="N1829">
            <v>0</v>
          </cell>
          <cell r="O1829">
            <v>0</v>
          </cell>
          <cell r="P1829">
            <v>10181866</v>
          </cell>
        </row>
        <row r="1830">
          <cell r="N1830">
            <v>0</v>
          </cell>
          <cell r="O1830">
            <v>0</v>
          </cell>
          <cell r="P1830">
            <v>1956901</v>
          </cell>
        </row>
        <row r="1831">
          <cell r="N1831">
            <v>0</v>
          </cell>
          <cell r="O1831">
            <v>0</v>
          </cell>
          <cell r="P1831">
            <v>25427340</v>
          </cell>
        </row>
        <row r="1832">
          <cell r="N1832">
            <v>0</v>
          </cell>
          <cell r="O1832">
            <v>0</v>
          </cell>
          <cell r="P1832">
            <v>194161</v>
          </cell>
        </row>
        <row r="1833">
          <cell r="N1833">
            <v>0</v>
          </cell>
          <cell r="O1833">
            <v>0</v>
          </cell>
          <cell r="P1833">
            <v>19522529</v>
          </cell>
        </row>
        <row r="1834">
          <cell r="N1834">
            <v>0</v>
          </cell>
          <cell r="O1834">
            <v>0</v>
          </cell>
          <cell r="P1834">
            <v>6095191</v>
          </cell>
        </row>
        <row r="1835">
          <cell r="N1835">
            <v>0</v>
          </cell>
          <cell r="O1835">
            <v>0</v>
          </cell>
          <cell r="P1835">
            <v>2348878</v>
          </cell>
        </row>
        <row r="1836">
          <cell r="N1836">
            <v>0</v>
          </cell>
          <cell r="O1836">
            <v>0</v>
          </cell>
          <cell r="P1836">
            <v>36825058</v>
          </cell>
        </row>
        <row r="1837">
          <cell r="N1837">
            <v>0</v>
          </cell>
          <cell r="O1837">
            <v>0</v>
          </cell>
          <cell r="P1837">
            <v>390773</v>
          </cell>
        </row>
        <row r="1838">
          <cell r="N1838">
            <v>0</v>
          </cell>
          <cell r="O1838">
            <v>0</v>
          </cell>
          <cell r="P1838">
            <v>4360304</v>
          </cell>
        </row>
        <row r="1839">
          <cell r="N1839">
            <v>0</v>
          </cell>
          <cell r="O1839">
            <v>0</v>
          </cell>
          <cell r="P1839">
            <v>24688</v>
          </cell>
        </row>
        <row r="1840">
          <cell r="N1840">
            <v>0</v>
          </cell>
          <cell r="O1840">
            <v>0</v>
          </cell>
          <cell r="P1840">
            <v>1919855</v>
          </cell>
        </row>
        <row r="1841">
          <cell r="N1841">
            <v>0</v>
          </cell>
          <cell r="O1841">
            <v>0</v>
          </cell>
          <cell r="P1841">
            <v>500741</v>
          </cell>
        </row>
        <row r="1842">
          <cell r="N1842">
            <v>0</v>
          </cell>
          <cell r="O1842">
            <v>0</v>
          </cell>
          <cell r="P1842">
            <v>56199235</v>
          </cell>
        </row>
        <row r="1843">
          <cell r="N1843">
            <v>0</v>
          </cell>
          <cell r="O1843">
            <v>0</v>
          </cell>
          <cell r="P1843">
            <v>229605</v>
          </cell>
        </row>
        <row r="1844">
          <cell r="N1844">
            <v>0</v>
          </cell>
          <cell r="O1844">
            <v>0</v>
          </cell>
          <cell r="P1844">
            <v>1808030</v>
          </cell>
        </row>
        <row r="1845">
          <cell r="N1845">
            <v>0</v>
          </cell>
          <cell r="O1845">
            <v>0</v>
          </cell>
          <cell r="P1845">
            <v>465035</v>
          </cell>
        </row>
        <row r="1846">
          <cell r="N1846">
            <v>0</v>
          </cell>
          <cell r="O1846">
            <v>0</v>
          </cell>
          <cell r="P1846">
            <v>2439372</v>
          </cell>
        </row>
        <row r="1847">
          <cell r="N1847">
            <v>0</v>
          </cell>
          <cell r="O1847">
            <v>0</v>
          </cell>
          <cell r="P1847">
            <v>152391</v>
          </cell>
        </row>
        <row r="1848">
          <cell r="N1848">
            <v>0</v>
          </cell>
          <cell r="O1848">
            <v>0</v>
          </cell>
          <cell r="P1848">
            <v>5777305</v>
          </cell>
        </row>
        <row r="1849">
          <cell r="N1849">
            <v>0</v>
          </cell>
          <cell r="O1849">
            <v>0</v>
          </cell>
          <cell r="P1849">
            <v>1023676</v>
          </cell>
        </row>
        <row r="1850">
          <cell r="N1850">
            <v>0</v>
          </cell>
          <cell r="O1850">
            <v>0</v>
          </cell>
          <cell r="P1850">
            <v>262112</v>
          </cell>
        </row>
        <row r="1851">
          <cell r="N1851">
            <v>0</v>
          </cell>
          <cell r="O1851">
            <v>0</v>
          </cell>
          <cell r="P1851">
            <v>8929865</v>
          </cell>
        </row>
        <row r="1852">
          <cell r="N1852">
            <v>0</v>
          </cell>
          <cell r="O1852">
            <v>0</v>
          </cell>
          <cell r="P1852">
            <v>2465243</v>
          </cell>
        </row>
        <row r="1853">
          <cell r="N1853">
            <v>0</v>
          </cell>
          <cell r="O1853">
            <v>0</v>
          </cell>
          <cell r="P1853">
            <v>362892</v>
          </cell>
        </row>
        <row r="1854">
          <cell r="N1854">
            <v>0</v>
          </cell>
          <cell r="O1854">
            <v>0</v>
          </cell>
          <cell r="P1854">
            <v>4863669</v>
          </cell>
        </row>
        <row r="1855">
          <cell r="N1855">
            <v>0</v>
          </cell>
          <cell r="O1855">
            <v>0</v>
          </cell>
          <cell r="P1855">
            <v>730717</v>
          </cell>
        </row>
        <row r="1856">
          <cell r="N1856">
            <v>0</v>
          </cell>
          <cell r="O1856">
            <v>0</v>
          </cell>
          <cell r="P1856">
            <v>2187654</v>
          </cell>
        </row>
        <row r="1857">
          <cell r="N1857">
            <v>0</v>
          </cell>
          <cell r="O1857">
            <v>0</v>
          </cell>
          <cell r="P1857">
            <v>20246</v>
          </cell>
        </row>
        <row r="1858">
          <cell r="N1858">
            <v>0</v>
          </cell>
          <cell r="O1858">
            <v>0</v>
          </cell>
          <cell r="P1858">
            <v>3048899</v>
          </cell>
        </row>
        <row r="1859">
          <cell r="N1859">
            <v>0</v>
          </cell>
          <cell r="O1859">
            <v>0</v>
          </cell>
          <cell r="P1859">
            <v>20000</v>
          </cell>
        </row>
        <row r="1860">
          <cell r="N1860">
            <v>0</v>
          </cell>
          <cell r="O1860">
            <v>0</v>
          </cell>
          <cell r="P1860">
            <v>6133344</v>
          </cell>
        </row>
        <row r="1861">
          <cell r="N1861">
            <v>0</v>
          </cell>
          <cell r="O1861">
            <v>0</v>
          </cell>
          <cell r="P1861">
            <v>41828</v>
          </cell>
        </row>
        <row r="1862">
          <cell r="N1862">
            <v>0</v>
          </cell>
          <cell r="O1862">
            <v>0</v>
          </cell>
          <cell r="P1862">
            <v>626496</v>
          </cell>
        </row>
        <row r="1863">
          <cell r="N1863">
            <v>0</v>
          </cell>
          <cell r="O1863">
            <v>0</v>
          </cell>
          <cell r="P1863">
            <v>19048</v>
          </cell>
        </row>
        <row r="1864">
          <cell r="N1864">
            <v>0</v>
          </cell>
          <cell r="O1864">
            <v>0</v>
          </cell>
          <cell r="P1864">
            <v>1241797</v>
          </cell>
        </row>
        <row r="1865">
          <cell r="N1865">
            <v>0</v>
          </cell>
          <cell r="O1865">
            <v>0</v>
          </cell>
          <cell r="P1865">
            <v>52020</v>
          </cell>
        </row>
        <row r="1866">
          <cell r="N1866">
            <v>0</v>
          </cell>
          <cell r="O1866">
            <v>0</v>
          </cell>
          <cell r="P1866">
            <v>128986</v>
          </cell>
        </row>
        <row r="1867">
          <cell r="N1867">
            <v>0</v>
          </cell>
          <cell r="O1867">
            <v>0</v>
          </cell>
          <cell r="P1867">
            <v>30748</v>
          </cell>
        </row>
        <row r="1868">
          <cell r="N1868">
            <v>0</v>
          </cell>
          <cell r="O1868">
            <v>0</v>
          </cell>
          <cell r="P1868">
            <v>12780030</v>
          </cell>
        </row>
        <row r="1869">
          <cell r="N1869">
            <v>0</v>
          </cell>
          <cell r="O1869">
            <v>0</v>
          </cell>
          <cell r="P1869">
            <v>1004008</v>
          </cell>
        </row>
        <row r="1870">
          <cell r="N1870">
            <v>0</v>
          </cell>
          <cell r="O1870">
            <v>0</v>
          </cell>
          <cell r="P1870">
            <v>422009</v>
          </cell>
        </row>
        <row r="1871">
          <cell r="N1871">
            <v>0</v>
          </cell>
          <cell r="O1871">
            <v>0</v>
          </cell>
          <cell r="P1871">
            <v>14286</v>
          </cell>
        </row>
        <row r="1872">
          <cell r="N1872">
            <v>0</v>
          </cell>
          <cell r="O1872">
            <v>0</v>
          </cell>
          <cell r="P1872">
            <v>201096</v>
          </cell>
        </row>
        <row r="1873">
          <cell r="N1873">
            <v>0</v>
          </cell>
          <cell r="O1873">
            <v>0</v>
          </cell>
          <cell r="P1873">
            <v>1625022</v>
          </cell>
        </row>
        <row r="1874">
          <cell r="N1874">
            <v>0</v>
          </cell>
          <cell r="O1874">
            <v>0</v>
          </cell>
          <cell r="P1874">
            <v>2622745</v>
          </cell>
        </row>
        <row r="1875">
          <cell r="N1875">
            <v>0</v>
          </cell>
          <cell r="O1875">
            <v>0</v>
          </cell>
          <cell r="P1875">
            <v>32174</v>
          </cell>
        </row>
        <row r="1876">
          <cell r="N1876">
            <v>0</v>
          </cell>
          <cell r="O1876">
            <v>0</v>
          </cell>
          <cell r="P1876">
            <v>218440</v>
          </cell>
        </row>
        <row r="1877">
          <cell r="N1877">
            <v>0</v>
          </cell>
          <cell r="O1877">
            <v>0</v>
          </cell>
          <cell r="P1877">
            <v>47205</v>
          </cell>
        </row>
        <row r="1878">
          <cell r="N1878">
            <v>0</v>
          </cell>
          <cell r="O1878">
            <v>0</v>
          </cell>
          <cell r="P1878">
            <v>296890</v>
          </cell>
        </row>
        <row r="1879">
          <cell r="N1879">
            <v>0</v>
          </cell>
          <cell r="O1879">
            <v>0</v>
          </cell>
          <cell r="P1879">
            <v>113454878</v>
          </cell>
        </row>
        <row r="1880">
          <cell r="N1880">
            <v>0</v>
          </cell>
          <cell r="O1880">
            <v>0</v>
          </cell>
          <cell r="P1880">
            <v>2258680</v>
          </cell>
        </row>
        <row r="1881">
          <cell r="N1881">
            <v>0</v>
          </cell>
          <cell r="O1881">
            <v>0</v>
          </cell>
          <cell r="P1881">
            <v>113000</v>
          </cell>
        </row>
        <row r="1882">
          <cell r="N1882">
            <v>0</v>
          </cell>
          <cell r="O1882">
            <v>0</v>
          </cell>
          <cell r="P1882">
            <v>1380000</v>
          </cell>
        </row>
        <row r="1883">
          <cell r="N1883">
            <v>0</v>
          </cell>
          <cell r="O1883">
            <v>0</v>
          </cell>
          <cell r="P1883">
            <v>5659995</v>
          </cell>
        </row>
        <row r="1884">
          <cell r="N1884">
            <v>0</v>
          </cell>
          <cell r="O1884">
            <v>0</v>
          </cell>
          <cell r="P1884">
            <v>6502771</v>
          </cell>
        </row>
        <row r="1885">
          <cell r="N1885">
            <v>0</v>
          </cell>
          <cell r="O1885">
            <v>0</v>
          </cell>
          <cell r="P1885">
            <v>1857269</v>
          </cell>
        </row>
        <row r="1886">
          <cell r="N1886">
            <v>0</v>
          </cell>
          <cell r="O1886">
            <v>0</v>
          </cell>
          <cell r="P1886">
            <v>1752500</v>
          </cell>
        </row>
        <row r="1887">
          <cell r="N1887">
            <v>0</v>
          </cell>
          <cell r="O1887">
            <v>0</v>
          </cell>
          <cell r="P1887">
            <v>27761758</v>
          </cell>
        </row>
        <row r="1888">
          <cell r="N1888">
            <v>0</v>
          </cell>
          <cell r="O1888">
            <v>0</v>
          </cell>
          <cell r="P1888">
            <v>3331148</v>
          </cell>
        </row>
        <row r="1889">
          <cell r="N1889">
            <v>0</v>
          </cell>
          <cell r="O1889">
            <v>0</v>
          </cell>
          <cell r="P1889">
            <v>67125</v>
          </cell>
        </row>
        <row r="1890">
          <cell r="N1890">
            <v>0</v>
          </cell>
          <cell r="O1890">
            <v>0</v>
          </cell>
          <cell r="P1890">
            <v>3742595</v>
          </cell>
        </row>
        <row r="1891">
          <cell r="N1891">
            <v>0</v>
          </cell>
          <cell r="O1891">
            <v>0</v>
          </cell>
          <cell r="P1891">
            <v>1650000</v>
          </cell>
        </row>
        <row r="1892">
          <cell r="N1892">
            <v>0</v>
          </cell>
          <cell r="O1892">
            <v>0</v>
          </cell>
          <cell r="P1892">
            <v>2341874</v>
          </cell>
        </row>
        <row r="1893">
          <cell r="N1893">
            <v>0</v>
          </cell>
          <cell r="O1893">
            <v>0</v>
          </cell>
          <cell r="P1893">
            <v>58938599</v>
          </cell>
        </row>
        <row r="1894">
          <cell r="N1894">
            <v>0</v>
          </cell>
          <cell r="O1894">
            <v>0</v>
          </cell>
          <cell r="P1894">
            <v>4992479</v>
          </cell>
        </row>
        <row r="1895">
          <cell r="N1895">
            <v>0</v>
          </cell>
          <cell r="O1895">
            <v>0</v>
          </cell>
          <cell r="P1895">
            <v>837299</v>
          </cell>
        </row>
        <row r="1896">
          <cell r="N1896">
            <v>0</v>
          </cell>
          <cell r="O1896">
            <v>0</v>
          </cell>
          <cell r="P1896">
            <v>54679250</v>
          </cell>
        </row>
        <row r="1897">
          <cell r="N1897">
            <v>0</v>
          </cell>
          <cell r="O1897">
            <v>0</v>
          </cell>
          <cell r="P1897">
            <v>698700</v>
          </cell>
        </row>
        <row r="1898">
          <cell r="N1898">
            <v>0</v>
          </cell>
          <cell r="O1898">
            <v>0</v>
          </cell>
          <cell r="P1898">
            <v>2169220</v>
          </cell>
        </row>
        <row r="1899">
          <cell r="N1899">
            <v>0</v>
          </cell>
          <cell r="O1899">
            <v>0</v>
          </cell>
          <cell r="P1899">
            <v>1300351</v>
          </cell>
        </row>
        <row r="1900">
          <cell r="N1900">
            <v>0</v>
          </cell>
          <cell r="O1900">
            <v>0</v>
          </cell>
          <cell r="P1900">
            <v>928800</v>
          </cell>
        </row>
        <row r="1901">
          <cell r="N1901">
            <v>0</v>
          </cell>
          <cell r="O1901">
            <v>0</v>
          </cell>
          <cell r="P1901">
            <v>900122</v>
          </cell>
        </row>
        <row r="1902">
          <cell r="N1902">
            <v>0</v>
          </cell>
          <cell r="O1902">
            <v>0</v>
          </cell>
          <cell r="P1902">
            <v>1879584</v>
          </cell>
        </row>
        <row r="1903">
          <cell r="N1903">
            <v>0</v>
          </cell>
          <cell r="O1903">
            <v>0</v>
          </cell>
          <cell r="P1903">
            <v>23545276</v>
          </cell>
        </row>
        <row r="1904">
          <cell r="N1904">
            <v>0</v>
          </cell>
          <cell r="O1904">
            <v>0</v>
          </cell>
          <cell r="P1904">
            <v>5072</v>
          </cell>
        </row>
        <row r="1905">
          <cell r="N1905">
            <v>0</v>
          </cell>
          <cell r="O1905">
            <v>0</v>
          </cell>
          <cell r="P1905">
            <v>1774904</v>
          </cell>
        </row>
        <row r="1906">
          <cell r="N1906">
            <v>0</v>
          </cell>
          <cell r="O1906">
            <v>0</v>
          </cell>
          <cell r="P1906">
            <v>2873585</v>
          </cell>
        </row>
        <row r="1907">
          <cell r="N1907">
            <v>0</v>
          </cell>
          <cell r="O1907">
            <v>0</v>
          </cell>
          <cell r="P1907">
            <v>803000</v>
          </cell>
        </row>
        <row r="1908">
          <cell r="N1908">
            <v>0</v>
          </cell>
          <cell r="O1908">
            <v>0</v>
          </cell>
          <cell r="P1908">
            <v>218235</v>
          </cell>
        </row>
        <row r="1909">
          <cell r="N1909">
            <v>0</v>
          </cell>
          <cell r="O1909">
            <v>0</v>
          </cell>
          <cell r="P1909">
            <v>204365</v>
          </cell>
        </row>
        <row r="1910">
          <cell r="N1910">
            <v>0</v>
          </cell>
          <cell r="O1910">
            <v>0</v>
          </cell>
          <cell r="P1910">
            <v>307139</v>
          </cell>
        </row>
        <row r="1911">
          <cell r="N1911">
            <v>0</v>
          </cell>
          <cell r="O1911">
            <v>0</v>
          </cell>
          <cell r="P1911">
            <v>326840</v>
          </cell>
        </row>
        <row r="1912">
          <cell r="N1912">
            <v>0</v>
          </cell>
          <cell r="O1912">
            <v>0</v>
          </cell>
          <cell r="P1912">
            <v>2034158</v>
          </cell>
        </row>
        <row r="1913">
          <cell r="N1913">
            <v>0</v>
          </cell>
          <cell r="O1913">
            <v>0</v>
          </cell>
          <cell r="P1913">
            <v>279635977</v>
          </cell>
        </row>
        <row r="1914">
          <cell r="N1914">
            <v>0</v>
          </cell>
          <cell r="O1914">
            <v>0</v>
          </cell>
          <cell r="P1914">
            <v>366986</v>
          </cell>
        </row>
        <row r="1915">
          <cell r="N1915">
            <v>0</v>
          </cell>
          <cell r="O1915">
            <v>0</v>
          </cell>
          <cell r="P1915">
            <v>152700</v>
          </cell>
        </row>
        <row r="1916">
          <cell r="N1916">
            <v>0</v>
          </cell>
          <cell r="O1916">
            <v>0</v>
          </cell>
          <cell r="P1916">
            <v>4035459</v>
          </cell>
        </row>
        <row r="1917">
          <cell r="N1917">
            <v>0</v>
          </cell>
          <cell r="O1917">
            <v>0</v>
          </cell>
          <cell r="P1917">
            <v>67377</v>
          </cell>
        </row>
        <row r="1918">
          <cell r="N1918">
            <v>0</v>
          </cell>
          <cell r="O1918">
            <v>0</v>
          </cell>
          <cell r="P1918">
            <v>1635752</v>
          </cell>
        </row>
        <row r="1919">
          <cell r="N1919">
            <v>0</v>
          </cell>
          <cell r="O1919">
            <v>0</v>
          </cell>
          <cell r="P1919">
            <v>1462137</v>
          </cell>
        </row>
        <row r="1920">
          <cell r="N1920">
            <v>0</v>
          </cell>
          <cell r="O1920">
            <v>0</v>
          </cell>
          <cell r="P1920">
            <v>33593</v>
          </cell>
        </row>
        <row r="1921">
          <cell r="N1921">
            <v>0</v>
          </cell>
          <cell r="O1921">
            <v>0</v>
          </cell>
          <cell r="P1921">
            <v>71002525</v>
          </cell>
        </row>
        <row r="1922">
          <cell r="N1922">
            <v>0</v>
          </cell>
          <cell r="O1922">
            <v>0</v>
          </cell>
          <cell r="P1922">
            <v>827057</v>
          </cell>
        </row>
        <row r="1923">
          <cell r="N1923">
            <v>0</v>
          </cell>
          <cell r="O1923">
            <v>0</v>
          </cell>
          <cell r="P1923">
            <v>499625</v>
          </cell>
        </row>
        <row r="1924">
          <cell r="N1924">
            <v>0</v>
          </cell>
          <cell r="O1924">
            <v>0</v>
          </cell>
          <cell r="P1924">
            <v>19277527</v>
          </cell>
        </row>
        <row r="1925">
          <cell r="N1925">
            <v>0</v>
          </cell>
          <cell r="O1925">
            <v>0</v>
          </cell>
          <cell r="P1925">
            <v>5158852</v>
          </cell>
        </row>
        <row r="1926">
          <cell r="N1926">
            <v>0</v>
          </cell>
          <cell r="O1926">
            <v>0</v>
          </cell>
          <cell r="P1926">
            <v>718619</v>
          </cell>
        </row>
        <row r="1927">
          <cell r="N1927">
            <v>0</v>
          </cell>
          <cell r="O1927">
            <v>0</v>
          </cell>
          <cell r="P1927">
            <v>313617</v>
          </cell>
        </row>
        <row r="1928">
          <cell r="N1928">
            <v>0</v>
          </cell>
          <cell r="O1928">
            <v>0</v>
          </cell>
          <cell r="P1928">
            <v>1998996</v>
          </cell>
        </row>
        <row r="1929">
          <cell r="N1929">
            <v>0</v>
          </cell>
          <cell r="O1929">
            <v>0</v>
          </cell>
          <cell r="P1929">
            <v>1789020</v>
          </cell>
        </row>
        <row r="1930">
          <cell r="N1930">
            <v>0</v>
          </cell>
          <cell r="O1930">
            <v>0</v>
          </cell>
          <cell r="P1930">
            <v>43623</v>
          </cell>
        </row>
        <row r="1931">
          <cell r="N1931">
            <v>0</v>
          </cell>
          <cell r="O1931">
            <v>0</v>
          </cell>
          <cell r="P1931">
            <v>697877</v>
          </cell>
        </row>
        <row r="1932">
          <cell r="N1932">
            <v>0</v>
          </cell>
          <cell r="O1932">
            <v>0</v>
          </cell>
          <cell r="P1932">
            <v>52412</v>
          </cell>
        </row>
        <row r="1933">
          <cell r="N1933">
            <v>0</v>
          </cell>
          <cell r="O1933">
            <v>0</v>
          </cell>
          <cell r="P1933">
            <v>-14642375</v>
          </cell>
        </row>
        <row r="1934">
          <cell r="N1934">
            <v>0</v>
          </cell>
          <cell r="O1934">
            <v>0</v>
          </cell>
          <cell r="P1934">
            <v>10571</v>
          </cell>
        </row>
        <row r="1935">
          <cell r="N1935">
            <v>0</v>
          </cell>
          <cell r="O1935">
            <v>0</v>
          </cell>
          <cell r="P1935">
            <v>0</v>
          </cell>
        </row>
        <row r="1936">
          <cell r="N1936">
            <v>0</v>
          </cell>
          <cell r="O1936">
            <v>0</v>
          </cell>
          <cell r="P1936">
            <v>20147</v>
          </cell>
        </row>
        <row r="1937">
          <cell r="N1937">
            <v>0</v>
          </cell>
          <cell r="O1937">
            <v>0</v>
          </cell>
          <cell r="P1937">
            <v>257268</v>
          </cell>
        </row>
        <row r="1938">
          <cell r="N1938">
            <v>0</v>
          </cell>
          <cell r="O1938">
            <v>0</v>
          </cell>
          <cell r="P1938">
            <v>-11953069</v>
          </cell>
        </row>
        <row r="1939">
          <cell r="N1939">
            <v>0</v>
          </cell>
          <cell r="O1939">
            <v>0</v>
          </cell>
          <cell r="P1939">
            <v>0</v>
          </cell>
        </row>
        <row r="1940">
          <cell r="N1940">
            <v>0</v>
          </cell>
          <cell r="O1940">
            <v>0</v>
          </cell>
          <cell r="P1940">
            <v>14642375</v>
          </cell>
        </row>
        <row r="1941">
          <cell r="N1941">
            <v>0</v>
          </cell>
          <cell r="O1941">
            <v>0</v>
          </cell>
          <cell r="P1941">
            <v>0</v>
          </cell>
        </row>
        <row r="1942">
          <cell r="N1942">
            <v>0</v>
          </cell>
          <cell r="O1942">
            <v>0</v>
          </cell>
          <cell r="P1942">
            <v>533549</v>
          </cell>
        </row>
        <row r="1943">
          <cell r="N1943">
            <v>0</v>
          </cell>
          <cell r="O1943">
            <v>0</v>
          </cell>
          <cell r="P1943">
            <v>150000</v>
          </cell>
        </row>
        <row r="1944">
          <cell r="N1944">
            <v>0</v>
          </cell>
          <cell r="O1944">
            <v>0</v>
          </cell>
          <cell r="P1944">
            <v>0</v>
          </cell>
        </row>
        <row r="1945">
          <cell r="N1945">
            <v>0</v>
          </cell>
          <cell r="O1945">
            <v>0</v>
          </cell>
          <cell r="P1945">
            <v>0</v>
          </cell>
        </row>
        <row r="1946">
          <cell r="N1946">
            <v>0</v>
          </cell>
          <cell r="O1946">
            <v>0</v>
          </cell>
          <cell r="P1946">
            <v>1907100</v>
          </cell>
        </row>
        <row r="1947">
          <cell r="N1947">
            <v>0</v>
          </cell>
          <cell r="O1947">
            <v>0</v>
          </cell>
          <cell r="P1947">
            <v>0</v>
          </cell>
        </row>
        <row r="1948">
          <cell r="N1948">
            <v>0</v>
          </cell>
          <cell r="O1948">
            <v>0</v>
          </cell>
          <cell r="P1948">
            <v>2032800</v>
          </cell>
        </row>
        <row r="1949">
          <cell r="N1949">
            <v>0</v>
          </cell>
          <cell r="O1949">
            <v>0</v>
          </cell>
          <cell r="P1949">
            <v>0</v>
          </cell>
        </row>
        <row r="1950">
          <cell r="N1950">
            <v>0</v>
          </cell>
          <cell r="O1950">
            <v>0</v>
          </cell>
          <cell r="P1950">
            <v>0</v>
          </cell>
        </row>
        <row r="1951">
          <cell r="N1951">
            <v>0</v>
          </cell>
          <cell r="O1951">
            <v>0</v>
          </cell>
          <cell r="P1951">
            <v>1178692</v>
          </cell>
        </row>
        <row r="1952">
          <cell r="N1952">
            <v>0</v>
          </cell>
          <cell r="O1952">
            <v>0</v>
          </cell>
          <cell r="P1952">
            <v>0</v>
          </cell>
        </row>
        <row r="1953">
          <cell r="N1953">
            <v>0</v>
          </cell>
          <cell r="O1953">
            <v>0</v>
          </cell>
          <cell r="P1953">
            <v>0</v>
          </cell>
        </row>
        <row r="1954">
          <cell r="N1954">
            <v>0</v>
          </cell>
          <cell r="O1954">
            <v>0</v>
          </cell>
          <cell r="P1954">
            <v>0</v>
          </cell>
        </row>
        <row r="1955">
          <cell r="N1955">
            <v>0</v>
          </cell>
          <cell r="O1955">
            <v>0</v>
          </cell>
          <cell r="P1955">
            <v>33290</v>
          </cell>
        </row>
        <row r="1956">
          <cell r="N1956">
            <v>0</v>
          </cell>
          <cell r="O1956">
            <v>0</v>
          </cell>
          <cell r="P1956">
            <v>364170</v>
          </cell>
        </row>
        <row r="1957">
          <cell r="N1957">
            <v>0</v>
          </cell>
          <cell r="O1957">
            <v>0</v>
          </cell>
          <cell r="P1957">
            <v>0</v>
          </cell>
        </row>
        <row r="1958">
          <cell r="N1958">
            <v>0</v>
          </cell>
          <cell r="O1958">
            <v>0</v>
          </cell>
          <cell r="P1958">
            <v>0</v>
          </cell>
        </row>
        <row r="1959">
          <cell r="N1959">
            <v>0</v>
          </cell>
          <cell r="O1959">
            <v>0</v>
          </cell>
          <cell r="P1959">
            <v>0</v>
          </cell>
        </row>
        <row r="1960">
          <cell r="N1960">
            <v>0</v>
          </cell>
          <cell r="O1960">
            <v>0</v>
          </cell>
          <cell r="P1960">
            <v>208130771</v>
          </cell>
        </row>
        <row r="1961">
          <cell r="N1961">
            <v>0</v>
          </cell>
          <cell r="O1961">
            <v>0</v>
          </cell>
          <cell r="P1961">
            <v>5933749</v>
          </cell>
        </row>
        <row r="1962">
          <cell r="N1962">
            <v>0</v>
          </cell>
          <cell r="O1962">
            <v>0</v>
          </cell>
          <cell r="P1962">
            <v>15299456</v>
          </cell>
        </row>
        <row r="1963">
          <cell r="N1963">
            <v>0</v>
          </cell>
          <cell r="O1963">
            <v>0</v>
          </cell>
          <cell r="P1963">
            <v>10866000</v>
          </cell>
        </row>
        <row r="1964">
          <cell r="N1964">
            <v>0</v>
          </cell>
          <cell r="O1964">
            <v>0</v>
          </cell>
          <cell r="P1964">
            <v>39930</v>
          </cell>
        </row>
        <row r="1965">
          <cell r="N1965">
            <v>0</v>
          </cell>
          <cell r="O1965">
            <v>0</v>
          </cell>
          <cell r="P1965">
            <v>2500997</v>
          </cell>
        </row>
        <row r="1966">
          <cell r="N1966">
            <v>0</v>
          </cell>
          <cell r="O1966">
            <v>0</v>
          </cell>
          <cell r="P1966">
            <v>210000</v>
          </cell>
        </row>
        <row r="1967">
          <cell r="N1967">
            <v>0</v>
          </cell>
          <cell r="O1967">
            <v>0</v>
          </cell>
          <cell r="P1967">
            <v>9453880</v>
          </cell>
        </row>
        <row r="1968">
          <cell r="N1968">
            <v>0</v>
          </cell>
          <cell r="O1968">
            <v>0</v>
          </cell>
          <cell r="P1968">
            <v>7737972</v>
          </cell>
        </row>
        <row r="1969">
          <cell r="N1969">
            <v>0</v>
          </cell>
          <cell r="O1969">
            <v>0</v>
          </cell>
          <cell r="P1969">
            <v>225360</v>
          </cell>
        </row>
        <row r="1970">
          <cell r="N1970">
            <v>0</v>
          </cell>
          <cell r="O1970">
            <v>0</v>
          </cell>
          <cell r="P1970">
            <v>594369</v>
          </cell>
        </row>
        <row r="1971">
          <cell r="N1971">
            <v>0</v>
          </cell>
          <cell r="O1971">
            <v>0</v>
          </cell>
          <cell r="P1971">
            <v>43515</v>
          </cell>
        </row>
        <row r="1972">
          <cell r="N1972">
            <v>0</v>
          </cell>
          <cell r="O1972">
            <v>0</v>
          </cell>
          <cell r="P1972">
            <v>164672</v>
          </cell>
        </row>
        <row r="1973">
          <cell r="N1973">
            <v>0</v>
          </cell>
          <cell r="O1973">
            <v>0</v>
          </cell>
          <cell r="P1973">
            <v>386152</v>
          </cell>
        </row>
        <row r="1974">
          <cell r="N1974">
            <v>0</v>
          </cell>
          <cell r="O1974">
            <v>0</v>
          </cell>
          <cell r="P1974">
            <v>20000</v>
          </cell>
        </row>
        <row r="1975">
          <cell r="N1975">
            <v>0</v>
          </cell>
          <cell r="O1975">
            <v>0</v>
          </cell>
          <cell r="P1975">
            <v>1429</v>
          </cell>
        </row>
        <row r="1976">
          <cell r="N1976">
            <v>0</v>
          </cell>
          <cell r="O1976">
            <v>0</v>
          </cell>
          <cell r="P1976">
            <v>100000</v>
          </cell>
        </row>
        <row r="1977">
          <cell r="N1977">
            <v>0</v>
          </cell>
          <cell r="O1977">
            <v>0</v>
          </cell>
          <cell r="P1977">
            <v>1013816</v>
          </cell>
        </row>
        <row r="1978">
          <cell r="N1978">
            <v>0</v>
          </cell>
          <cell r="O1978">
            <v>0</v>
          </cell>
          <cell r="P1978">
            <v>199343</v>
          </cell>
        </row>
        <row r="1979">
          <cell r="N1979">
            <v>0</v>
          </cell>
          <cell r="O1979">
            <v>0</v>
          </cell>
          <cell r="P1979">
            <v>182666</v>
          </cell>
        </row>
        <row r="1980">
          <cell r="N1980">
            <v>0</v>
          </cell>
          <cell r="O1980">
            <v>0</v>
          </cell>
          <cell r="P1980">
            <v>226534</v>
          </cell>
        </row>
        <row r="1981">
          <cell r="N1981">
            <v>0</v>
          </cell>
          <cell r="O1981">
            <v>0</v>
          </cell>
          <cell r="P1981">
            <v>0</v>
          </cell>
        </row>
        <row r="1982">
          <cell r="N1982">
            <v>0</v>
          </cell>
          <cell r="O1982">
            <v>0</v>
          </cell>
          <cell r="P1982">
            <v>0</v>
          </cell>
        </row>
        <row r="1983">
          <cell r="N1983">
            <v>0</v>
          </cell>
          <cell r="O1983">
            <v>0</v>
          </cell>
          <cell r="P1983">
            <v>-111111</v>
          </cell>
        </row>
        <row r="1984">
          <cell r="N1984">
            <v>0</v>
          </cell>
          <cell r="O1984">
            <v>0</v>
          </cell>
          <cell r="P1984">
            <v>100000</v>
          </cell>
        </row>
        <row r="1985">
          <cell r="N1985">
            <v>0</v>
          </cell>
          <cell r="O1985">
            <v>0</v>
          </cell>
          <cell r="P1985">
            <v>0</v>
          </cell>
        </row>
        <row r="1986">
          <cell r="N1986">
            <v>0</v>
          </cell>
          <cell r="O1986">
            <v>0</v>
          </cell>
          <cell r="P1986">
            <v>0</v>
          </cell>
        </row>
        <row r="1987">
          <cell r="N1987">
            <v>0</v>
          </cell>
          <cell r="O1987">
            <v>0</v>
          </cell>
          <cell r="P1987">
            <v>2910</v>
          </cell>
        </row>
        <row r="1988">
          <cell r="N1988">
            <v>0</v>
          </cell>
          <cell r="O1988">
            <v>0</v>
          </cell>
          <cell r="P1988">
            <v>-75000</v>
          </cell>
        </row>
        <row r="1989">
          <cell r="N1989">
            <v>0</v>
          </cell>
          <cell r="O1989">
            <v>0</v>
          </cell>
          <cell r="P1989">
            <v>0</v>
          </cell>
        </row>
        <row r="1990">
          <cell r="N1990">
            <v>0</v>
          </cell>
          <cell r="O1990">
            <v>0</v>
          </cell>
          <cell r="P1990">
            <v>0</v>
          </cell>
        </row>
        <row r="1991">
          <cell r="N1991">
            <v>0</v>
          </cell>
          <cell r="O1991">
            <v>0</v>
          </cell>
          <cell r="P1991">
            <v>25380</v>
          </cell>
        </row>
        <row r="1992">
          <cell r="N1992">
            <v>0</v>
          </cell>
          <cell r="O1992">
            <v>0</v>
          </cell>
          <cell r="P1992">
            <v>-108334</v>
          </cell>
        </row>
        <row r="1993">
          <cell r="N1993">
            <v>0</v>
          </cell>
          <cell r="O1993">
            <v>0</v>
          </cell>
          <cell r="P1993">
            <v>0</v>
          </cell>
        </row>
        <row r="1994">
          <cell r="N1994">
            <v>0</v>
          </cell>
          <cell r="O1994">
            <v>0</v>
          </cell>
          <cell r="P1994">
            <v>0</v>
          </cell>
        </row>
        <row r="1995">
          <cell r="N1995">
            <v>0</v>
          </cell>
          <cell r="O1995">
            <v>0</v>
          </cell>
          <cell r="P1995">
            <v>-93660</v>
          </cell>
        </row>
        <row r="1996">
          <cell r="N1996">
            <v>0</v>
          </cell>
          <cell r="O1996">
            <v>0</v>
          </cell>
          <cell r="P1996">
            <v>0</v>
          </cell>
        </row>
        <row r="1997">
          <cell r="N1997">
            <v>0</v>
          </cell>
          <cell r="O1997">
            <v>0</v>
          </cell>
          <cell r="P1997">
            <v>0</v>
          </cell>
        </row>
        <row r="1998">
          <cell r="N1998">
            <v>0</v>
          </cell>
          <cell r="O1998">
            <v>0</v>
          </cell>
          <cell r="P1998">
            <v>0</v>
          </cell>
        </row>
        <row r="1999">
          <cell r="N1999">
            <v>0</v>
          </cell>
          <cell r="O1999">
            <v>0</v>
          </cell>
          <cell r="P1999">
            <v>40156787</v>
          </cell>
        </row>
        <row r="2000">
          <cell r="N2000">
            <v>0</v>
          </cell>
          <cell r="O2000">
            <v>0</v>
          </cell>
          <cell r="P2000">
            <v>1133112</v>
          </cell>
        </row>
        <row r="2001">
          <cell r="N2001">
            <v>0</v>
          </cell>
          <cell r="O2001">
            <v>0</v>
          </cell>
          <cell r="P2001">
            <v>227194</v>
          </cell>
        </row>
        <row r="2002">
          <cell r="N2002">
            <v>0</v>
          </cell>
          <cell r="O2002">
            <v>0</v>
          </cell>
          <cell r="P2002">
            <v>107740</v>
          </cell>
        </row>
        <row r="2003">
          <cell r="N2003">
            <v>0</v>
          </cell>
          <cell r="O2003">
            <v>0</v>
          </cell>
          <cell r="P2003">
            <v>7319339</v>
          </cell>
        </row>
        <row r="2004">
          <cell r="N2004">
            <v>0</v>
          </cell>
          <cell r="O2004">
            <v>0</v>
          </cell>
          <cell r="P2004">
            <v>882617</v>
          </cell>
        </row>
        <row r="2005">
          <cell r="N2005">
            <v>0</v>
          </cell>
          <cell r="O2005">
            <v>0</v>
          </cell>
          <cell r="P2005">
            <v>1092596</v>
          </cell>
        </row>
        <row r="2006">
          <cell r="N2006">
            <v>0</v>
          </cell>
          <cell r="O2006">
            <v>0</v>
          </cell>
          <cell r="P2006">
            <v>225370</v>
          </cell>
        </row>
        <row r="2007">
          <cell r="N2007">
            <v>0</v>
          </cell>
          <cell r="O2007">
            <v>0</v>
          </cell>
          <cell r="P2007">
            <v>2556587</v>
          </cell>
        </row>
        <row r="2008">
          <cell r="N2008">
            <v>0</v>
          </cell>
          <cell r="O2008">
            <v>0</v>
          </cell>
          <cell r="P2008">
            <v>336792</v>
          </cell>
        </row>
        <row r="2009">
          <cell r="N2009">
            <v>0</v>
          </cell>
          <cell r="O2009">
            <v>0</v>
          </cell>
          <cell r="P2009">
            <v>458496</v>
          </cell>
        </row>
        <row r="2010">
          <cell r="N2010">
            <v>0</v>
          </cell>
          <cell r="O2010">
            <v>0</v>
          </cell>
          <cell r="P2010">
            <v>190126</v>
          </cell>
        </row>
        <row r="2011">
          <cell r="N2011">
            <v>0</v>
          </cell>
          <cell r="O2011">
            <v>0</v>
          </cell>
          <cell r="P2011">
            <v>42194</v>
          </cell>
        </row>
        <row r="2012">
          <cell r="N2012">
            <v>0</v>
          </cell>
          <cell r="O2012">
            <v>0</v>
          </cell>
          <cell r="P2012">
            <v>111541</v>
          </cell>
        </row>
        <row r="2013">
          <cell r="N2013">
            <v>0</v>
          </cell>
          <cell r="O2013">
            <v>0</v>
          </cell>
          <cell r="P2013">
            <v>195289</v>
          </cell>
        </row>
        <row r="2014">
          <cell r="N2014">
            <v>0</v>
          </cell>
          <cell r="O2014">
            <v>0</v>
          </cell>
          <cell r="P2014">
            <v>142597907</v>
          </cell>
        </row>
        <row r="2015">
          <cell r="N2015">
            <v>0</v>
          </cell>
          <cell r="O2015">
            <v>0</v>
          </cell>
          <cell r="P2015">
            <v>388015</v>
          </cell>
        </row>
        <row r="2016">
          <cell r="N2016">
            <v>0</v>
          </cell>
          <cell r="O2016">
            <v>0</v>
          </cell>
          <cell r="P2016">
            <v>3028824</v>
          </cell>
        </row>
        <row r="2017">
          <cell r="N2017">
            <v>0</v>
          </cell>
          <cell r="O2017">
            <v>0</v>
          </cell>
          <cell r="P2017">
            <v>175177</v>
          </cell>
        </row>
        <row r="2018">
          <cell r="N2018">
            <v>0</v>
          </cell>
          <cell r="O2018">
            <v>0</v>
          </cell>
          <cell r="P2018">
            <v>13713490</v>
          </cell>
        </row>
        <row r="2019">
          <cell r="N2019">
            <v>0</v>
          </cell>
          <cell r="O2019">
            <v>0</v>
          </cell>
          <cell r="P2019">
            <v>6255906</v>
          </cell>
        </row>
        <row r="2020">
          <cell r="N2020">
            <v>0</v>
          </cell>
          <cell r="O2020">
            <v>0</v>
          </cell>
          <cell r="P2020">
            <v>6635917</v>
          </cell>
        </row>
        <row r="2021">
          <cell r="N2021">
            <v>0</v>
          </cell>
          <cell r="O2021">
            <v>0</v>
          </cell>
          <cell r="P2021">
            <v>6072087</v>
          </cell>
        </row>
        <row r="2022">
          <cell r="N2022">
            <v>0</v>
          </cell>
          <cell r="O2022">
            <v>0</v>
          </cell>
          <cell r="P2022">
            <v>32943094</v>
          </cell>
        </row>
        <row r="2023">
          <cell r="N2023">
            <v>0</v>
          </cell>
          <cell r="O2023">
            <v>0</v>
          </cell>
          <cell r="P2023">
            <v>1416852</v>
          </cell>
        </row>
        <row r="2024">
          <cell r="N2024">
            <v>0</v>
          </cell>
          <cell r="O2024">
            <v>0</v>
          </cell>
          <cell r="P2024">
            <v>1835134</v>
          </cell>
        </row>
        <row r="2025">
          <cell r="N2025">
            <v>0</v>
          </cell>
          <cell r="O2025">
            <v>0</v>
          </cell>
          <cell r="P2025">
            <v>1640218</v>
          </cell>
        </row>
        <row r="2026">
          <cell r="N2026">
            <v>0</v>
          </cell>
          <cell r="O2026">
            <v>0</v>
          </cell>
          <cell r="P2026">
            <v>1395</v>
          </cell>
        </row>
        <row r="2027">
          <cell r="N2027">
            <v>0</v>
          </cell>
          <cell r="O2027">
            <v>0</v>
          </cell>
          <cell r="P2027">
            <v>2368290</v>
          </cell>
        </row>
        <row r="2028">
          <cell r="N2028">
            <v>0</v>
          </cell>
          <cell r="O2028">
            <v>0</v>
          </cell>
          <cell r="P2028">
            <v>4158081</v>
          </cell>
        </row>
        <row r="2029">
          <cell r="N2029">
            <v>0</v>
          </cell>
          <cell r="O2029">
            <v>0</v>
          </cell>
          <cell r="P2029">
            <v>762171</v>
          </cell>
        </row>
        <row r="2030">
          <cell r="N2030">
            <v>0</v>
          </cell>
          <cell r="O2030">
            <v>0</v>
          </cell>
          <cell r="P2030">
            <v>69147</v>
          </cell>
        </row>
        <row r="2031">
          <cell r="N2031">
            <v>0</v>
          </cell>
          <cell r="O2031">
            <v>0</v>
          </cell>
          <cell r="P2031">
            <v>1144718</v>
          </cell>
        </row>
        <row r="2032">
          <cell r="N2032">
            <v>0</v>
          </cell>
          <cell r="O2032">
            <v>0</v>
          </cell>
          <cell r="P2032">
            <v>-6462</v>
          </cell>
        </row>
        <row r="2033">
          <cell r="N2033">
            <v>0</v>
          </cell>
          <cell r="O2033">
            <v>0</v>
          </cell>
          <cell r="P2033">
            <v>-12900</v>
          </cell>
        </row>
        <row r="2034">
          <cell r="N2034">
            <v>0</v>
          </cell>
          <cell r="O2034">
            <v>0</v>
          </cell>
          <cell r="P2034">
            <v>0</v>
          </cell>
        </row>
        <row r="2035">
          <cell r="N2035">
            <v>0</v>
          </cell>
          <cell r="O2035">
            <v>0</v>
          </cell>
          <cell r="P2035">
            <v>0</v>
          </cell>
        </row>
        <row r="2036">
          <cell r="N2036">
            <v>0</v>
          </cell>
          <cell r="O2036">
            <v>0</v>
          </cell>
          <cell r="P2036">
            <v>341748</v>
          </cell>
        </row>
        <row r="2037">
          <cell r="N2037">
            <v>0</v>
          </cell>
          <cell r="O2037">
            <v>0</v>
          </cell>
          <cell r="P2037">
            <v>220220</v>
          </cell>
        </row>
        <row r="2038">
          <cell r="N2038">
            <v>0</v>
          </cell>
          <cell r="O2038">
            <v>0</v>
          </cell>
          <cell r="P2038">
            <v>0</v>
          </cell>
        </row>
        <row r="2039">
          <cell r="N2039">
            <v>0</v>
          </cell>
          <cell r="O2039">
            <v>0</v>
          </cell>
          <cell r="P2039">
            <v>341520</v>
          </cell>
        </row>
        <row r="2040">
          <cell r="N2040">
            <v>0</v>
          </cell>
          <cell r="O2040">
            <v>0</v>
          </cell>
          <cell r="P2040">
            <v>0</v>
          </cell>
        </row>
        <row r="2041">
          <cell r="N2041">
            <v>0</v>
          </cell>
          <cell r="O2041">
            <v>0</v>
          </cell>
          <cell r="P2041">
            <v>0</v>
          </cell>
        </row>
        <row r="2042">
          <cell r="N2042">
            <v>0</v>
          </cell>
          <cell r="O2042">
            <v>0</v>
          </cell>
          <cell r="P2042">
            <v>0</v>
          </cell>
        </row>
        <row r="2043">
          <cell r="N2043">
            <v>0</v>
          </cell>
          <cell r="O2043">
            <v>0</v>
          </cell>
          <cell r="P2043">
            <v>1897338</v>
          </cell>
        </row>
        <row r="2044">
          <cell r="N2044">
            <v>0</v>
          </cell>
          <cell r="O2044">
            <v>0</v>
          </cell>
          <cell r="P2044">
            <v>0</v>
          </cell>
        </row>
        <row r="2045">
          <cell r="N2045">
            <v>0</v>
          </cell>
          <cell r="O2045">
            <v>0</v>
          </cell>
          <cell r="P2045">
            <v>199921</v>
          </cell>
        </row>
        <row r="2046">
          <cell r="N2046">
            <v>0</v>
          </cell>
          <cell r="O2046">
            <v>0</v>
          </cell>
          <cell r="P2046">
            <v>22380</v>
          </cell>
        </row>
        <row r="2047">
          <cell r="N2047">
            <v>0</v>
          </cell>
          <cell r="O2047">
            <v>0</v>
          </cell>
          <cell r="P2047">
            <v>0</v>
          </cell>
        </row>
        <row r="2048">
          <cell r="N2048">
            <v>0</v>
          </cell>
          <cell r="O2048">
            <v>0</v>
          </cell>
          <cell r="P2048">
            <v>424760</v>
          </cell>
        </row>
        <row r="2049">
          <cell r="N2049">
            <v>0</v>
          </cell>
          <cell r="O2049">
            <v>0</v>
          </cell>
          <cell r="P2049">
            <v>0</v>
          </cell>
        </row>
        <row r="2050">
          <cell r="N2050">
            <v>0</v>
          </cell>
          <cell r="O2050">
            <v>0</v>
          </cell>
          <cell r="P2050">
            <v>1140486</v>
          </cell>
        </row>
        <row r="2051">
          <cell r="N2051">
            <v>0</v>
          </cell>
          <cell r="O2051">
            <v>0</v>
          </cell>
          <cell r="P2051">
            <v>0</v>
          </cell>
        </row>
        <row r="2052">
          <cell r="N2052">
            <v>0</v>
          </cell>
          <cell r="O2052">
            <v>0</v>
          </cell>
          <cell r="P2052">
            <v>0</v>
          </cell>
        </row>
        <row r="2053">
          <cell r="N2053">
            <v>0</v>
          </cell>
          <cell r="O2053">
            <v>0</v>
          </cell>
          <cell r="P2053">
            <v>0</v>
          </cell>
        </row>
        <row r="2054">
          <cell r="N2054">
            <v>0</v>
          </cell>
          <cell r="O2054">
            <v>0</v>
          </cell>
          <cell r="P2054">
            <v>0</v>
          </cell>
        </row>
        <row r="2055">
          <cell r="N2055">
            <v>0</v>
          </cell>
          <cell r="O2055">
            <v>0</v>
          </cell>
          <cell r="P2055">
            <v>0</v>
          </cell>
        </row>
        <row r="2056">
          <cell r="N2056">
            <v>0</v>
          </cell>
          <cell r="O2056">
            <v>0</v>
          </cell>
          <cell r="P2056">
            <v>215907223</v>
          </cell>
        </row>
        <row r="2057">
          <cell r="N2057">
            <v>0</v>
          </cell>
          <cell r="O2057">
            <v>0</v>
          </cell>
          <cell r="P2057">
            <v>1450906</v>
          </cell>
        </row>
        <row r="2058">
          <cell r="N2058">
            <v>0</v>
          </cell>
          <cell r="O2058">
            <v>0</v>
          </cell>
          <cell r="P2058">
            <v>1449390</v>
          </cell>
        </row>
        <row r="2059">
          <cell r="N2059">
            <v>0</v>
          </cell>
          <cell r="O2059">
            <v>0</v>
          </cell>
          <cell r="P2059">
            <v>1409829</v>
          </cell>
        </row>
        <row r="2060">
          <cell r="N2060">
            <v>0</v>
          </cell>
          <cell r="O2060">
            <v>0</v>
          </cell>
          <cell r="P2060">
            <v>25460176</v>
          </cell>
        </row>
        <row r="2061">
          <cell r="N2061">
            <v>0</v>
          </cell>
          <cell r="O2061">
            <v>0</v>
          </cell>
          <cell r="P2061">
            <v>28860</v>
          </cell>
        </row>
        <row r="2062">
          <cell r="N2062">
            <v>0</v>
          </cell>
          <cell r="O2062">
            <v>0</v>
          </cell>
          <cell r="P2062">
            <v>30314913</v>
          </cell>
        </row>
        <row r="2063">
          <cell r="N2063">
            <v>0</v>
          </cell>
          <cell r="O2063">
            <v>0</v>
          </cell>
          <cell r="P2063">
            <v>3916921</v>
          </cell>
        </row>
        <row r="2064">
          <cell r="N2064">
            <v>0</v>
          </cell>
          <cell r="O2064">
            <v>0</v>
          </cell>
          <cell r="P2064">
            <v>532083</v>
          </cell>
        </row>
        <row r="2065">
          <cell r="N2065">
            <v>0</v>
          </cell>
          <cell r="O2065">
            <v>0</v>
          </cell>
          <cell r="P2065">
            <v>72459824</v>
          </cell>
        </row>
        <row r="2066">
          <cell r="N2066">
            <v>0</v>
          </cell>
          <cell r="O2066">
            <v>0</v>
          </cell>
          <cell r="P2066">
            <v>3822565</v>
          </cell>
        </row>
        <row r="2067">
          <cell r="N2067">
            <v>0</v>
          </cell>
          <cell r="O2067">
            <v>0</v>
          </cell>
          <cell r="P2067">
            <v>875724</v>
          </cell>
        </row>
        <row r="2068">
          <cell r="N2068">
            <v>0</v>
          </cell>
          <cell r="O2068">
            <v>0</v>
          </cell>
          <cell r="P2068">
            <v>3221400</v>
          </cell>
        </row>
        <row r="2069">
          <cell r="N2069">
            <v>0</v>
          </cell>
          <cell r="O2069">
            <v>0</v>
          </cell>
          <cell r="P2069">
            <v>1166715</v>
          </cell>
        </row>
        <row r="2070">
          <cell r="N2070">
            <v>0</v>
          </cell>
          <cell r="O2070">
            <v>0</v>
          </cell>
          <cell r="P2070">
            <v>127967376</v>
          </cell>
        </row>
        <row r="2071">
          <cell r="N2071">
            <v>0</v>
          </cell>
          <cell r="O2071">
            <v>0</v>
          </cell>
          <cell r="P2071">
            <v>8275044</v>
          </cell>
        </row>
        <row r="2072">
          <cell r="N2072">
            <v>0</v>
          </cell>
          <cell r="O2072">
            <v>0</v>
          </cell>
          <cell r="P2072">
            <v>698632</v>
          </cell>
        </row>
        <row r="2073">
          <cell r="N2073">
            <v>0</v>
          </cell>
          <cell r="O2073">
            <v>0</v>
          </cell>
          <cell r="P2073">
            <v>73133</v>
          </cell>
        </row>
        <row r="2074">
          <cell r="N2074">
            <v>0</v>
          </cell>
          <cell r="O2074">
            <v>0</v>
          </cell>
          <cell r="P2074">
            <v>24815</v>
          </cell>
        </row>
        <row r="2075">
          <cell r="N2075">
            <v>0</v>
          </cell>
          <cell r="O2075">
            <v>0</v>
          </cell>
          <cell r="P2075">
            <v>-1129092</v>
          </cell>
        </row>
        <row r="2076">
          <cell r="N2076">
            <v>0</v>
          </cell>
          <cell r="O2076">
            <v>0</v>
          </cell>
          <cell r="P2076">
            <v>0</v>
          </cell>
        </row>
        <row r="2077">
          <cell r="N2077">
            <v>0</v>
          </cell>
          <cell r="O2077">
            <v>0</v>
          </cell>
          <cell r="P2077">
            <v>18715</v>
          </cell>
        </row>
        <row r="2078">
          <cell r="N2078">
            <v>0</v>
          </cell>
          <cell r="O2078">
            <v>0</v>
          </cell>
          <cell r="P2078">
            <v>0</v>
          </cell>
        </row>
        <row r="2079">
          <cell r="N2079">
            <v>0</v>
          </cell>
          <cell r="O2079">
            <v>0</v>
          </cell>
          <cell r="P2079">
            <v>0</v>
          </cell>
        </row>
        <row r="2080">
          <cell r="N2080">
            <v>0</v>
          </cell>
          <cell r="O2080">
            <v>0</v>
          </cell>
          <cell r="P2080">
            <v>2611011</v>
          </cell>
        </row>
        <row r="2081">
          <cell r="N2081">
            <v>0</v>
          </cell>
          <cell r="O2081">
            <v>0</v>
          </cell>
          <cell r="P2081">
            <v>0</v>
          </cell>
        </row>
        <row r="2082">
          <cell r="N2082">
            <v>0</v>
          </cell>
          <cell r="O2082">
            <v>0</v>
          </cell>
          <cell r="P2082">
            <v>0</v>
          </cell>
        </row>
        <row r="2083">
          <cell r="N2083">
            <v>0</v>
          </cell>
          <cell r="O2083">
            <v>0</v>
          </cell>
          <cell r="P2083">
            <v>109234</v>
          </cell>
        </row>
        <row r="2084">
          <cell r="N2084">
            <v>0</v>
          </cell>
          <cell r="O2084">
            <v>0</v>
          </cell>
          <cell r="P2084">
            <v>700</v>
          </cell>
        </row>
        <row r="2085">
          <cell r="N2085">
            <v>0</v>
          </cell>
          <cell r="O2085">
            <v>0</v>
          </cell>
          <cell r="P2085">
            <v>0</v>
          </cell>
        </row>
        <row r="2086">
          <cell r="N2086">
            <v>0</v>
          </cell>
          <cell r="O2086">
            <v>0</v>
          </cell>
          <cell r="P2086">
            <v>414829</v>
          </cell>
        </row>
        <row r="2087">
          <cell r="N2087">
            <v>0</v>
          </cell>
          <cell r="O2087">
            <v>0</v>
          </cell>
          <cell r="P2087">
            <v>204517</v>
          </cell>
        </row>
        <row r="2088">
          <cell r="N2088">
            <v>0</v>
          </cell>
          <cell r="O2088">
            <v>0</v>
          </cell>
          <cell r="P2088">
            <v>0</v>
          </cell>
        </row>
        <row r="2089">
          <cell r="N2089">
            <v>0</v>
          </cell>
          <cell r="O2089">
            <v>0</v>
          </cell>
          <cell r="P2089">
            <v>53332</v>
          </cell>
        </row>
        <row r="2090">
          <cell r="N2090">
            <v>0</v>
          </cell>
          <cell r="O2090">
            <v>0</v>
          </cell>
          <cell r="P2090">
            <v>0</v>
          </cell>
        </row>
        <row r="2091">
          <cell r="N2091">
            <v>0</v>
          </cell>
          <cell r="O2091">
            <v>0</v>
          </cell>
          <cell r="P2091">
            <v>598821</v>
          </cell>
        </row>
        <row r="2092">
          <cell r="N2092">
            <v>0</v>
          </cell>
          <cell r="O2092">
            <v>0</v>
          </cell>
          <cell r="P2092">
            <v>0</v>
          </cell>
        </row>
        <row r="2093">
          <cell r="N2093">
            <v>0</v>
          </cell>
          <cell r="O2093">
            <v>0</v>
          </cell>
          <cell r="P2093">
            <v>0</v>
          </cell>
        </row>
        <row r="2094">
          <cell r="N2094">
            <v>0</v>
          </cell>
          <cell r="O2094">
            <v>0</v>
          </cell>
          <cell r="P2094">
            <v>0</v>
          </cell>
        </row>
        <row r="2095">
          <cell r="N2095">
            <v>0</v>
          </cell>
          <cell r="O2095">
            <v>0</v>
          </cell>
          <cell r="P2095">
            <v>363591</v>
          </cell>
        </row>
        <row r="2096">
          <cell r="N2096">
            <v>0</v>
          </cell>
          <cell r="O2096">
            <v>0</v>
          </cell>
          <cell r="P2096">
            <v>0</v>
          </cell>
        </row>
        <row r="2097">
          <cell r="N2097">
            <v>0</v>
          </cell>
          <cell r="O2097">
            <v>0</v>
          </cell>
          <cell r="P2097">
            <v>0</v>
          </cell>
        </row>
        <row r="2098">
          <cell r="N2098">
            <v>0</v>
          </cell>
          <cell r="O2098">
            <v>0</v>
          </cell>
          <cell r="P2098">
            <v>0</v>
          </cell>
        </row>
        <row r="2099">
          <cell r="N2099">
            <v>0</v>
          </cell>
          <cell r="O2099">
            <v>0</v>
          </cell>
          <cell r="P2099">
            <v>0</v>
          </cell>
        </row>
        <row r="2100">
          <cell r="N2100">
            <v>0</v>
          </cell>
          <cell r="O2100">
            <v>0</v>
          </cell>
          <cell r="P2100">
            <v>0</v>
          </cell>
        </row>
        <row r="2101">
          <cell r="N2101">
            <v>0</v>
          </cell>
          <cell r="O2101">
            <v>0</v>
          </cell>
          <cell r="P2101">
            <v>477674366</v>
          </cell>
        </row>
        <row r="2102">
          <cell r="N2102">
            <v>0</v>
          </cell>
          <cell r="O2102">
            <v>0</v>
          </cell>
          <cell r="P2102">
            <v>21010280</v>
          </cell>
        </row>
        <row r="2103">
          <cell r="N2103">
            <v>0</v>
          </cell>
          <cell r="O2103">
            <v>0</v>
          </cell>
          <cell r="P2103">
            <v>6083287</v>
          </cell>
        </row>
        <row r="2104">
          <cell r="N2104">
            <v>0</v>
          </cell>
          <cell r="O2104">
            <v>0</v>
          </cell>
          <cell r="P2104">
            <v>16065190</v>
          </cell>
        </row>
        <row r="2105">
          <cell r="N2105">
            <v>0</v>
          </cell>
          <cell r="O2105">
            <v>0</v>
          </cell>
          <cell r="P2105">
            <v>68659315</v>
          </cell>
        </row>
        <row r="2106">
          <cell r="N2106">
            <v>0</v>
          </cell>
          <cell r="O2106">
            <v>0</v>
          </cell>
          <cell r="P2106">
            <v>117139</v>
          </cell>
        </row>
        <row r="2107">
          <cell r="N2107">
            <v>0</v>
          </cell>
          <cell r="O2107">
            <v>0</v>
          </cell>
          <cell r="P2107">
            <v>22431496</v>
          </cell>
        </row>
        <row r="2108">
          <cell r="N2108">
            <v>0</v>
          </cell>
          <cell r="O2108">
            <v>0</v>
          </cell>
          <cell r="P2108">
            <v>4639414</v>
          </cell>
        </row>
        <row r="2109">
          <cell r="N2109">
            <v>0</v>
          </cell>
          <cell r="O2109">
            <v>0</v>
          </cell>
          <cell r="P2109">
            <v>1458280</v>
          </cell>
        </row>
        <row r="2110">
          <cell r="N2110">
            <v>0</v>
          </cell>
          <cell r="O2110">
            <v>0</v>
          </cell>
          <cell r="P2110">
            <v>-88301945</v>
          </cell>
        </row>
        <row r="2111">
          <cell r="N2111">
            <v>0</v>
          </cell>
          <cell r="O2111">
            <v>0</v>
          </cell>
          <cell r="P2111">
            <v>19332827</v>
          </cell>
        </row>
        <row r="2112">
          <cell r="N2112">
            <v>0</v>
          </cell>
          <cell r="O2112">
            <v>0</v>
          </cell>
          <cell r="P2112">
            <v>2504655</v>
          </cell>
        </row>
        <row r="2113">
          <cell r="N2113">
            <v>0</v>
          </cell>
          <cell r="O2113">
            <v>0</v>
          </cell>
          <cell r="P2113">
            <v>13901308</v>
          </cell>
        </row>
        <row r="2114">
          <cell r="N2114">
            <v>0</v>
          </cell>
          <cell r="O2114">
            <v>0</v>
          </cell>
          <cell r="P2114">
            <v>14134</v>
          </cell>
        </row>
        <row r="2115">
          <cell r="N2115">
            <v>0</v>
          </cell>
          <cell r="O2115">
            <v>0</v>
          </cell>
          <cell r="P2115">
            <v>2797324</v>
          </cell>
        </row>
        <row r="2116">
          <cell r="N2116">
            <v>0</v>
          </cell>
          <cell r="O2116">
            <v>0</v>
          </cell>
          <cell r="P2116">
            <v>2804652</v>
          </cell>
        </row>
        <row r="2117">
          <cell r="N2117">
            <v>0</v>
          </cell>
          <cell r="O2117">
            <v>0</v>
          </cell>
          <cell r="P2117">
            <v>734428</v>
          </cell>
        </row>
        <row r="2118">
          <cell r="N2118">
            <v>0</v>
          </cell>
          <cell r="O2118">
            <v>0</v>
          </cell>
          <cell r="P2118">
            <v>7313417</v>
          </cell>
        </row>
        <row r="2119">
          <cell r="N2119">
            <v>0</v>
          </cell>
          <cell r="O2119">
            <v>0</v>
          </cell>
          <cell r="P2119">
            <v>0</v>
          </cell>
        </row>
        <row r="2120">
          <cell r="N2120">
            <v>0</v>
          </cell>
          <cell r="O2120">
            <v>0</v>
          </cell>
          <cell r="P2120">
            <v>0</v>
          </cell>
        </row>
        <row r="2121">
          <cell r="N2121">
            <v>0</v>
          </cell>
          <cell r="O2121">
            <v>0</v>
          </cell>
          <cell r="P2121">
            <v>0</v>
          </cell>
        </row>
        <row r="2122">
          <cell r="N2122">
            <v>0</v>
          </cell>
          <cell r="O2122">
            <v>0</v>
          </cell>
          <cell r="P2122">
            <v>-18428</v>
          </cell>
        </row>
        <row r="2123">
          <cell r="N2123">
            <v>0</v>
          </cell>
          <cell r="O2123">
            <v>0</v>
          </cell>
          <cell r="P2123">
            <v>-10000</v>
          </cell>
        </row>
        <row r="2124">
          <cell r="N2124">
            <v>0</v>
          </cell>
          <cell r="O2124">
            <v>0</v>
          </cell>
          <cell r="P2124">
            <v>0</v>
          </cell>
        </row>
        <row r="2125">
          <cell r="N2125">
            <v>0</v>
          </cell>
          <cell r="O2125">
            <v>0</v>
          </cell>
          <cell r="P2125">
            <v>0</v>
          </cell>
        </row>
        <row r="2126">
          <cell r="N2126">
            <v>0</v>
          </cell>
          <cell r="O2126">
            <v>0</v>
          </cell>
          <cell r="P2126">
            <v>2986464</v>
          </cell>
        </row>
        <row r="2127">
          <cell r="N2127">
            <v>0</v>
          </cell>
          <cell r="O2127">
            <v>0</v>
          </cell>
          <cell r="P2127">
            <v>0</v>
          </cell>
        </row>
        <row r="2128">
          <cell r="N2128">
            <v>0</v>
          </cell>
          <cell r="O2128">
            <v>0</v>
          </cell>
          <cell r="P2128">
            <v>0</v>
          </cell>
        </row>
        <row r="2129">
          <cell r="N2129">
            <v>0</v>
          </cell>
          <cell r="O2129">
            <v>0</v>
          </cell>
          <cell r="P2129">
            <v>0</v>
          </cell>
        </row>
        <row r="2130">
          <cell r="N2130">
            <v>0</v>
          </cell>
          <cell r="O2130">
            <v>0</v>
          </cell>
          <cell r="P2130">
            <v>0</v>
          </cell>
        </row>
        <row r="2131">
          <cell r="N2131">
            <v>0</v>
          </cell>
          <cell r="O2131">
            <v>0</v>
          </cell>
          <cell r="P2131">
            <v>0</v>
          </cell>
        </row>
        <row r="2132">
          <cell r="N2132">
            <v>0</v>
          </cell>
          <cell r="O2132">
            <v>0</v>
          </cell>
          <cell r="P2132">
            <v>0</v>
          </cell>
        </row>
        <row r="2133">
          <cell r="N2133">
            <v>0</v>
          </cell>
          <cell r="O2133">
            <v>0</v>
          </cell>
          <cell r="P2133">
            <v>0</v>
          </cell>
        </row>
        <row r="2134">
          <cell r="N2134">
            <v>0</v>
          </cell>
          <cell r="O2134">
            <v>0</v>
          </cell>
          <cell r="P2134">
            <v>0</v>
          </cell>
        </row>
        <row r="2135">
          <cell r="N2135">
            <v>0</v>
          </cell>
          <cell r="O2135">
            <v>0</v>
          </cell>
          <cell r="P2135">
            <v>0</v>
          </cell>
        </row>
        <row r="2136">
          <cell r="N2136">
            <v>0</v>
          </cell>
          <cell r="O2136">
            <v>0</v>
          </cell>
          <cell r="P2136">
            <v>0</v>
          </cell>
        </row>
        <row r="2137">
          <cell r="N2137">
            <v>0</v>
          </cell>
          <cell r="O2137">
            <v>0</v>
          </cell>
          <cell r="P2137">
            <v>0</v>
          </cell>
        </row>
        <row r="2138">
          <cell r="N2138">
            <v>0</v>
          </cell>
          <cell r="O2138">
            <v>0</v>
          </cell>
          <cell r="P2138">
            <v>0</v>
          </cell>
        </row>
        <row r="2139">
          <cell r="N2139">
            <v>0</v>
          </cell>
          <cell r="O2139">
            <v>0</v>
          </cell>
          <cell r="P2139">
            <v>-3616665</v>
          </cell>
        </row>
        <row r="2140">
          <cell r="N2140">
            <v>0</v>
          </cell>
          <cell r="O2140">
            <v>0</v>
          </cell>
          <cell r="P2140">
            <v>-2833</v>
          </cell>
        </row>
        <row r="2141">
          <cell r="N2141">
            <v>0</v>
          </cell>
          <cell r="O2141">
            <v>0</v>
          </cell>
          <cell r="P2141">
            <v>-11497</v>
          </cell>
        </row>
        <row r="2142">
          <cell r="N2142">
            <v>0</v>
          </cell>
          <cell r="O2142">
            <v>0</v>
          </cell>
          <cell r="P2142">
            <v>-49385</v>
          </cell>
        </row>
        <row r="2143">
          <cell r="N2143">
            <v>0</v>
          </cell>
          <cell r="O2143">
            <v>0</v>
          </cell>
          <cell r="P2143">
            <v>-15000</v>
          </cell>
        </row>
        <row r="2144">
          <cell r="N2144">
            <v>0</v>
          </cell>
          <cell r="O2144">
            <v>0</v>
          </cell>
          <cell r="P2144">
            <v>-17273</v>
          </cell>
        </row>
        <row r="2145">
          <cell r="N2145">
            <v>0</v>
          </cell>
          <cell r="O2145">
            <v>0</v>
          </cell>
          <cell r="P2145">
            <v>-70051</v>
          </cell>
        </row>
        <row r="2146">
          <cell r="N2146">
            <v>0</v>
          </cell>
          <cell r="O2146">
            <v>0</v>
          </cell>
          <cell r="P2146">
            <v>-632560</v>
          </cell>
        </row>
        <row r="2147">
          <cell r="N2147">
            <v>0</v>
          </cell>
          <cell r="O2147">
            <v>0</v>
          </cell>
          <cell r="P2147">
            <v>-96426</v>
          </cell>
        </row>
        <row r="2148">
          <cell r="N2148">
            <v>0</v>
          </cell>
          <cell r="O2148">
            <v>0</v>
          </cell>
          <cell r="P2148">
            <v>-25194</v>
          </cell>
        </row>
        <row r="2149">
          <cell r="N2149">
            <v>0</v>
          </cell>
          <cell r="O2149">
            <v>0</v>
          </cell>
          <cell r="P2149">
            <v>0</v>
          </cell>
        </row>
        <row r="2150">
          <cell r="N2150">
            <v>0</v>
          </cell>
          <cell r="O2150">
            <v>0</v>
          </cell>
          <cell r="P2150">
            <v>0</v>
          </cell>
        </row>
        <row r="2151">
          <cell r="N2151">
            <v>0</v>
          </cell>
          <cell r="O2151">
            <v>0</v>
          </cell>
          <cell r="P2151">
            <v>0</v>
          </cell>
        </row>
        <row r="2152">
          <cell r="N2152">
            <v>0</v>
          </cell>
          <cell r="O2152">
            <v>0</v>
          </cell>
          <cell r="P2152">
            <v>0</v>
          </cell>
        </row>
        <row r="2153">
          <cell r="N2153">
            <v>0</v>
          </cell>
          <cell r="O2153">
            <v>0</v>
          </cell>
          <cell r="P2153">
            <v>0</v>
          </cell>
        </row>
        <row r="2154">
          <cell r="N2154">
            <v>0</v>
          </cell>
          <cell r="O2154">
            <v>0</v>
          </cell>
          <cell r="P2154">
            <v>0</v>
          </cell>
        </row>
        <row r="2155">
          <cell r="N2155">
            <v>0</v>
          </cell>
          <cell r="O2155">
            <v>0</v>
          </cell>
          <cell r="P2155">
            <v>0</v>
          </cell>
        </row>
        <row r="2156">
          <cell r="N2156">
            <v>0</v>
          </cell>
          <cell r="O2156">
            <v>0</v>
          </cell>
          <cell r="P2156">
            <v>0</v>
          </cell>
        </row>
        <row r="2157">
          <cell r="N2157">
            <v>0</v>
          </cell>
          <cell r="O2157">
            <v>0</v>
          </cell>
          <cell r="P2157">
            <v>0</v>
          </cell>
        </row>
        <row r="2158">
          <cell r="N2158">
            <v>0</v>
          </cell>
          <cell r="O2158">
            <v>0</v>
          </cell>
          <cell r="P2158">
            <v>-45315492</v>
          </cell>
        </row>
        <row r="2159">
          <cell r="N2159">
            <v>0</v>
          </cell>
          <cell r="O2159">
            <v>0</v>
          </cell>
          <cell r="P2159">
            <v>0</v>
          </cell>
        </row>
        <row r="2160">
          <cell r="N2160">
            <v>0</v>
          </cell>
          <cell r="O2160">
            <v>0</v>
          </cell>
          <cell r="P2160">
            <v>-16007</v>
          </cell>
        </row>
        <row r="2161">
          <cell r="N2161">
            <v>0</v>
          </cell>
          <cell r="O2161">
            <v>0</v>
          </cell>
          <cell r="P2161">
            <v>-16007</v>
          </cell>
        </row>
        <row r="2162">
          <cell r="N2162">
            <v>0</v>
          </cell>
          <cell r="O2162">
            <v>0</v>
          </cell>
          <cell r="P2162">
            <v>0</v>
          </cell>
        </row>
        <row r="2163">
          <cell r="N2163">
            <v>0</v>
          </cell>
          <cell r="O2163">
            <v>0</v>
          </cell>
          <cell r="P2163">
            <v>0</v>
          </cell>
        </row>
        <row r="2164">
          <cell r="N2164">
            <v>0</v>
          </cell>
          <cell r="O2164">
            <v>0</v>
          </cell>
          <cell r="P2164">
            <v>-474117</v>
          </cell>
        </row>
        <row r="2165">
          <cell r="N2165">
            <v>0</v>
          </cell>
          <cell r="O2165">
            <v>0</v>
          </cell>
          <cell r="P2165">
            <v>0</v>
          </cell>
        </row>
        <row r="2166">
          <cell r="N2166">
            <v>0</v>
          </cell>
          <cell r="O2166">
            <v>0</v>
          </cell>
          <cell r="P2166">
            <v>-4336843</v>
          </cell>
        </row>
        <row r="2167">
          <cell r="N2167">
            <v>0</v>
          </cell>
          <cell r="O2167">
            <v>0</v>
          </cell>
          <cell r="P2167">
            <v>-66990</v>
          </cell>
        </row>
        <row r="2168">
          <cell r="N2168">
            <v>0</v>
          </cell>
          <cell r="O2168">
            <v>0</v>
          </cell>
          <cell r="P2168">
            <v>-390000</v>
          </cell>
        </row>
        <row r="2169">
          <cell r="N2169">
            <v>0</v>
          </cell>
          <cell r="O2169">
            <v>0</v>
          </cell>
          <cell r="P2169">
            <v>-1140486</v>
          </cell>
        </row>
        <row r="2170">
          <cell r="N2170">
            <v>0</v>
          </cell>
          <cell r="O2170">
            <v>0</v>
          </cell>
          <cell r="P2170">
            <v>19507162</v>
          </cell>
        </row>
        <row r="2171">
          <cell r="N2171">
            <v>0</v>
          </cell>
          <cell r="O2171">
            <v>0</v>
          </cell>
          <cell r="P2171">
            <v>0</v>
          </cell>
        </row>
        <row r="2172">
          <cell r="N2172">
            <v>0</v>
          </cell>
          <cell r="O2172">
            <v>0</v>
          </cell>
          <cell r="P2172">
            <v>-18865638</v>
          </cell>
        </row>
        <row r="2173">
          <cell r="N2173">
            <v>0</v>
          </cell>
          <cell r="O2173">
            <v>0</v>
          </cell>
          <cell r="P2173">
            <v>-12750000</v>
          </cell>
        </row>
        <row r="2174">
          <cell r="N2174">
            <v>0</v>
          </cell>
          <cell r="O2174">
            <v>0</v>
          </cell>
          <cell r="P2174">
            <v>0</v>
          </cell>
        </row>
        <row r="2175">
          <cell r="N2175">
            <v>0</v>
          </cell>
          <cell r="O2175">
            <v>0</v>
          </cell>
          <cell r="P2175">
            <v>0</v>
          </cell>
        </row>
        <row r="2176">
          <cell r="N2176">
            <v>0</v>
          </cell>
          <cell r="O2176">
            <v>0</v>
          </cell>
          <cell r="P2176">
            <v>0</v>
          </cell>
        </row>
        <row r="2177">
          <cell r="N2177">
            <v>0</v>
          </cell>
          <cell r="O2177">
            <v>0</v>
          </cell>
          <cell r="P2177">
            <v>0</v>
          </cell>
        </row>
        <row r="2178">
          <cell r="N2178">
            <v>0</v>
          </cell>
          <cell r="O2178">
            <v>0</v>
          </cell>
          <cell r="P2178">
            <v>0</v>
          </cell>
        </row>
        <row r="2179">
          <cell r="N2179">
            <v>0</v>
          </cell>
          <cell r="O2179">
            <v>0</v>
          </cell>
          <cell r="P2179">
            <v>0</v>
          </cell>
        </row>
        <row r="2180">
          <cell r="N2180">
            <v>0</v>
          </cell>
          <cell r="O2180">
            <v>0</v>
          </cell>
          <cell r="P2180">
            <v>0</v>
          </cell>
        </row>
        <row r="2181">
          <cell r="N2181">
            <v>0</v>
          </cell>
          <cell r="O2181">
            <v>0</v>
          </cell>
          <cell r="P2181">
            <v>0</v>
          </cell>
        </row>
        <row r="2182">
          <cell r="N2182">
            <v>0</v>
          </cell>
          <cell r="O2182">
            <v>0</v>
          </cell>
          <cell r="P2182">
            <v>0</v>
          </cell>
        </row>
        <row r="2183">
          <cell r="N2183">
            <v>0</v>
          </cell>
          <cell r="O2183">
            <v>0</v>
          </cell>
          <cell r="P2183">
            <v>0</v>
          </cell>
        </row>
        <row r="2184">
          <cell r="N2184">
            <v>0</v>
          </cell>
          <cell r="O2184">
            <v>0</v>
          </cell>
          <cell r="P2184">
            <v>0</v>
          </cell>
        </row>
        <row r="2185">
          <cell r="N2185">
            <v>0</v>
          </cell>
          <cell r="O2185">
            <v>0</v>
          </cell>
          <cell r="P2185">
            <v>0</v>
          </cell>
        </row>
        <row r="2186">
          <cell r="N2186">
            <v>0</v>
          </cell>
          <cell r="O2186">
            <v>0</v>
          </cell>
          <cell r="P2186">
            <v>0</v>
          </cell>
        </row>
        <row r="2187">
          <cell r="N2187">
            <v>0</v>
          </cell>
          <cell r="O2187">
            <v>0</v>
          </cell>
          <cell r="P2187">
            <v>0</v>
          </cell>
        </row>
        <row r="2188">
          <cell r="N2188">
            <v>0</v>
          </cell>
          <cell r="O2188">
            <v>0</v>
          </cell>
          <cell r="P2188">
            <v>650000</v>
          </cell>
        </row>
        <row r="2189">
          <cell r="N2189">
            <v>0</v>
          </cell>
          <cell r="O2189">
            <v>0</v>
          </cell>
          <cell r="P2189">
            <v>-650000</v>
          </cell>
        </row>
        <row r="2190">
          <cell r="N2190">
            <v>0</v>
          </cell>
          <cell r="O2190">
            <v>0</v>
          </cell>
          <cell r="P2190">
            <v>0</v>
          </cell>
        </row>
        <row r="2191">
          <cell r="N2191">
            <v>0</v>
          </cell>
          <cell r="O2191">
            <v>0</v>
          </cell>
          <cell r="P2191">
            <v>-45035212</v>
          </cell>
        </row>
        <row r="2192">
          <cell r="N2192">
            <v>0</v>
          </cell>
          <cell r="O2192">
            <v>0</v>
          </cell>
          <cell r="P2192">
            <v>-3399743</v>
          </cell>
        </row>
        <row r="2193">
          <cell r="N2193">
            <v>0</v>
          </cell>
          <cell r="O2193">
            <v>0</v>
          </cell>
          <cell r="P2193">
            <v>-1469710</v>
          </cell>
        </row>
        <row r="2194">
          <cell r="N2194">
            <v>0</v>
          </cell>
          <cell r="O2194">
            <v>0</v>
          </cell>
          <cell r="P2194">
            <v>-2294511</v>
          </cell>
        </row>
        <row r="2195">
          <cell r="N2195">
            <v>0</v>
          </cell>
          <cell r="O2195">
            <v>0</v>
          </cell>
          <cell r="P2195">
            <v>-2092765</v>
          </cell>
        </row>
        <row r="2196">
          <cell r="N2196">
            <v>0</v>
          </cell>
          <cell r="O2196">
            <v>0</v>
          </cell>
          <cell r="P2196">
            <v>-1624348</v>
          </cell>
        </row>
        <row r="2197">
          <cell r="N2197">
            <v>0</v>
          </cell>
          <cell r="O2197">
            <v>0</v>
          </cell>
          <cell r="P2197">
            <v>-13218</v>
          </cell>
        </row>
        <row r="2198">
          <cell r="N2198">
            <v>0</v>
          </cell>
          <cell r="O2198">
            <v>0</v>
          </cell>
          <cell r="P2198">
            <v>-161031</v>
          </cell>
        </row>
        <row r="2199">
          <cell r="N2199">
            <v>0</v>
          </cell>
          <cell r="O2199">
            <v>0</v>
          </cell>
          <cell r="P2199">
            <v>-6845812</v>
          </cell>
        </row>
        <row r="2200">
          <cell r="N2200">
            <v>0</v>
          </cell>
          <cell r="O2200">
            <v>0</v>
          </cell>
          <cell r="P2200">
            <v>-108123</v>
          </cell>
        </row>
        <row r="2201">
          <cell r="N2201">
            <v>0</v>
          </cell>
          <cell r="O2201">
            <v>0</v>
          </cell>
          <cell r="P2201">
            <v>0</v>
          </cell>
        </row>
        <row r="2202">
          <cell r="N2202">
            <v>0</v>
          </cell>
          <cell r="O2202">
            <v>0</v>
          </cell>
          <cell r="P2202">
            <v>0</v>
          </cell>
        </row>
        <row r="2203">
          <cell r="N2203">
            <v>0</v>
          </cell>
          <cell r="O2203">
            <v>0</v>
          </cell>
          <cell r="P2203">
            <v>0</v>
          </cell>
        </row>
        <row r="2204">
          <cell r="N2204">
            <v>0</v>
          </cell>
          <cell r="O2204">
            <v>0</v>
          </cell>
          <cell r="P2204">
            <v>0</v>
          </cell>
        </row>
        <row r="2205">
          <cell r="N2205">
            <v>0</v>
          </cell>
          <cell r="O2205">
            <v>0</v>
          </cell>
          <cell r="P2205">
            <v>0</v>
          </cell>
        </row>
        <row r="2206">
          <cell r="N2206">
            <v>0</v>
          </cell>
          <cell r="O2206">
            <v>0</v>
          </cell>
          <cell r="P2206">
            <v>-486298</v>
          </cell>
        </row>
        <row r="2207">
          <cell r="N2207">
            <v>0</v>
          </cell>
          <cell r="O2207">
            <v>0</v>
          </cell>
          <cell r="P2207">
            <v>-57409</v>
          </cell>
        </row>
        <row r="2208">
          <cell r="N2208">
            <v>0</v>
          </cell>
          <cell r="O2208">
            <v>0</v>
          </cell>
          <cell r="P2208">
            <v>-376938</v>
          </cell>
        </row>
        <row r="2209">
          <cell r="N2209">
            <v>0</v>
          </cell>
          <cell r="O2209">
            <v>0</v>
          </cell>
          <cell r="P2209">
            <v>-4859</v>
          </cell>
        </row>
        <row r="2210">
          <cell r="N2210">
            <v>0</v>
          </cell>
          <cell r="O2210">
            <v>0</v>
          </cell>
          <cell r="P2210">
            <v>-1001063</v>
          </cell>
        </row>
        <row r="2211">
          <cell r="N2211">
            <v>0</v>
          </cell>
          <cell r="O2211">
            <v>0</v>
          </cell>
          <cell r="P2211">
            <v>0</v>
          </cell>
        </row>
        <row r="2212">
          <cell r="N2212">
            <v>0</v>
          </cell>
          <cell r="O2212">
            <v>0</v>
          </cell>
          <cell r="P2212">
            <v>0</v>
          </cell>
        </row>
        <row r="2213">
          <cell r="N2213">
            <v>0</v>
          </cell>
          <cell r="O2213">
            <v>0</v>
          </cell>
          <cell r="P2213">
            <v>0</v>
          </cell>
        </row>
        <row r="2214">
          <cell r="N2214">
            <v>0</v>
          </cell>
          <cell r="O2214">
            <v>0</v>
          </cell>
          <cell r="P2214">
            <v>0</v>
          </cell>
        </row>
        <row r="2215">
          <cell r="N2215">
            <v>0</v>
          </cell>
          <cell r="O2215">
            <v>0</v>
          </cell>
          <cell r="P2215">
            <v>0</v>
          </cell>
        </row>
        <row r="2216">
          <cell r="N2216">
            <v>0</v>
          </cell>
          <cell r="O2216">
            <v>0</v>
          </cell>
          <cell r="P2216">
            <v>0</v>
          </cell>
        </row>
        <row r="2217">
          <cell r="N2217">
            <v>0</v>
          </cell>
          <cell r="O2217">
            <v>0</v>
          </cell>
          <cell r="P2217">
            <v>0</v>
          </cell>
        </row>
        <row r="2218">
          <cell r="N2218">
            <v>0</v>
          </cell>
          <cell r="O2218">
            <v>0</v>
          </cell>
          <cell r="P2218">
            <v>0</v>
          </cell>
        </row>
        <row r="2219">
          <cell r="N2219">
            <v>0</v>
          </cell>
          <cell r="O2219">
            <v>0</v>
          </cell>
          <cell r="P2219">
            <v>0</v>
          </cell>
        </row>
        <row r="2220">
          <cell r="N2220">
            <v>0</v>
          </cell>
          <cell r="O2220">
            <v>0</v>
          </cell>
          <cell r="P2220">
            <v>0</v>
          </cell>
        </row>
        <row r="2221">
          <cell r="N2221">
            <v>0</v>
          </cell>
          <cell r="O2221">
            <v>0</v>
          </cell>
          <cell r="P2221">
            <v>182405</v>
          </cell>
        </row>
        <row r="2222">
          <cell r="N2222">
            <v>0</v>
          </cell>
          <cell r="O2222">
            <v>0</v>
          </cell>
          <cell r="P2222">
            <v>0</v>
          </cell>
        </row>
        <row r="2223">
          <cell r="N2223">
            <v>0</v>
          </cell>
          <cell r="O2223">
            <v>0</v>
          </cell>
          <cell r="P2223">
            <v>293317</v>
          </cell>
        </row>
        <row r="2224">
          <cell r="N2224">
            <v>0</v>
          </cell>
          <cell r="O2224">
            <v>0</v>
          </cell>
          <cell r="P2224">
            <v>0</v>
          </cell>
        </row>
        <row r="2225">
          <cell r="N2225">
            <v>0</v>
          </cell>
          <cell r="O2225">
            <v>0</v>
          </cell>
          <cell r="P2225">
            <v>15821555</v>
          </cell>
        </row>
        <row r="2226">
          <cell r="N2226">
            <v>0</v>
          </cell>
          <cell r="O2226">
            <v>0</v>
          </cell>
          <cell r="P2226">
            <v>880795</v>
          </cell>
        </row>
        <row r="2227">
          <cell r="N2227">
            <v>0</v>
          </cell>
          <cell r="O2227">
            <v>0</v>
          </cell>
          <cell r="P2227">
            <v>1155298</v>
          </cell>
        </row>
        <row r="2228">
          <cell r="N2228">
            <v>0</v>
          </cell>
          <cell r="O2228">
            <v>0</v>
          </cell>
          <cell r="P2228">
            <v>312120</v>
          </cell>
        </row>
        <row r="2229">
          <cell r="N2229">
            <v>0</v>
          </cell>
          <cell r="O2229">
            <v>0</v>
          </cell>
          <cell r="P2229">
            <v>1125130</v>
          </cell>
        </row>
        <row r="2230">
          <cell r="N2230">
            <v>0</v>
          </cell>
          <cell r="O2230">
            <v>0</v>
          </cell>
          <cell r="P2230">
            <v>27063</v>
          </cell>
        </row>
        <row r="2231">
          <cell r="N2231">
            <v>0</v>
          </cell>
          <cell r="O2231">
            <v>0</v>
          </cell>
          <cell r="P2231">
            <v>0</v>
          </cell>
        </row>
        <row r="2232">
          <cell r="N2232">
            <v>0</v>
          </cell>
          <cell r="O2232">
            <v>0</v>
          </cell>
          <cell r="P2232">
            <v>0</v>
          </cell>
        </row>
        <row r="2233">
          <cell r="N2233">
            <v>0</v>
          </cell>
          <cell r="O2233">
            <v>0</v>
          </cell>
          <cell r="P2233">
            <v>14443706</v>
          </cell>
        </row>
        <row r="2234">
          <cell r="N2234">
            <v>0</v>
          </cell>
          <cell r="O2234">
            <v>0</v>
          </cell>
          <cell r="P2234">
            <v>3647804</v>
          </cell>
        </row>
        <row r="2235">
          <cell r="N2235">
            <v>0</v>
          </cell>
          <cell r="O2235">
            <v>0</v>
          </cell>
          <cell r="P2235">
            <v>0</v>
          </cell>
        </row>
        <row r="2236">
          <cell r="N2236">
            <v>0</v>
          </cell>
          <cell r="O2236">
            <v>0</v>
          </cell>
          <cell r="P2236">
            <v>0</v>
          </cell>
        </row>
        <row r="2237">
          <cell r="N2237">
            <v>0</v>
          </cell>
          <cell r="O2237">
            <v>0</v>
          </cell>
          <cell r="P2237">
            <v>0</v>
          </cell>
        </row>
        <row r="2238">
          <cell r="N2238">
            <v>0</v>
          </cell>
          <cell r="O2238">
            <v>0</v>
          </cell>
          <cell r="P2238">
            <v>0</v>
          </cell>
        </row>
        <row r="2239">
          <cell r="N2239">
            <v>0</v>
          </cell>
          <cell r="O2239">
            <v>0</v>
          </cell>
          <cell r="P2239">
            <v>83561381</v>
          </cell>
        </row>
        <row r="2240">
          <cell r="N2240">
            <v>0</v>
          </cell>
          <cell r="O2240">
            <v>0</v>
          </cell>
          <cell r="P2240">
            <v>-39624</v>
          </cell>
        </row>
        <row r="2241">
          <cell r="N2241">
            <v>0</v>
          </cell>
          <cell r="O2241">
            <v>0</v>
          </cell>
          <cell r="P2241">
            <v>-645181</v>
          </cell>
        </row>
        <row r="2242">
          <cell r="N2242">
            <v>0</v>
          </cell>
          <cell r="O2242">
            <v>0</v>
          </cell>
          <cell r="P2242">
            <v>81278</v>
          </cell>
        </row>
        <row r="2243">
          <cell r="N2243">
            <v>0</v>
          </cell>
          <cell r="O2243">
            <v>0</v>
          </cell>
          <cell r="P2243">
            <v>17946</v>
          </cell>
        </row>
        <row r="2244">
          <cell r="N2244">
            <v>0</v>
          </cell>
          <cell r="O2244">
            <v>0</v>
          </cell>
          <cell r="P2244">
            <v>2682211</v>
          </cell>
        </row>
        <row r="2245">
          <cell r="N2245">
            <v>0</v>
          </cell>
          <cell r="O2245">
            <v>0</v>
          </cell>
          <cell r="P2245">
            <v>-364494</v>
          </cell>
        </row>
        <row r="2246">
          <cell r="N2246">
            <v>0</v>
          </cell>
          <cell r="O2246">
            <v>0</v>
          </cell>
          <cell r="P2246">
            <v>921231</v>
          </cell>
        </row>
        <row r="2247">
          <cell r="N2247">
            <v>0</v>
          </cell>
          <cell r="O2247">
            <v>0</v>
          </cell>
          <cell r="P2247">
            <v>303177</v>
          </cell>
        </row>
        <row r="2248">
          <cell r="N2248">
            <v>0</v>
          </cell>
          <cell r="O2248">
            <v>0</v>
          </cell>
          <cell r="P2248">
            <v>2049667</v>
          </cell>
        </row>
        <row r="2249">
          <cell r="N2249">
            <v>0</v>
          </cell>
          <cell r="O2249">
            <v>0</v>
          </cell>
          <cell r="P2249">
            <v>3122</v>
          </cell>
        </row>
        <row r="2250">
          <cell r="N2250">
            <v>0</v>
          </cell>
          <cell r="O2250">
            <v>0</v>
          </cell>
          <cell r="P2250">
            <v>-1</v>
          </cell>
        </row>
        <row r="2251">
          <cell r="N2251">
            <v>0</v>
          </cell>
          <cell r="O2251">
            <v>0</v>
          </cell>
          <cell r="P2251">
            <v>0</v>
          </cell>
        </row>
        <row r="2252">
          <cell r="N2252">
            <v>0</v>
          </cell>
          <cell r="O2252">
            <v>0</v>
          </cell>
          <cell r="P2252">
            <v>34399294</v>
          </cell>
        </row>
        <row r="2253">
          <cell r="N2253">
            <v>0</v>
          </cell>
          <cell r="O2253">
            <v>0</v>
          </cell>
          <cell r="P2253">
            <v>2510233</v>
          </cell>
        </row>
        <row r="2254">
          <cell r="N2254">
            <v>0</v>
          </cell>
          <cell r="O2254">
            <v>0</v>
          </cell>
          <cell r="P2254">
            <v>16404</v>
          </cell>
        </row>
        <row r="2255">
          <cell r="N2255">
            <v>0</v>
          </cell>
          <cell r="O2255">
            <v>0</v>
          </cell>
          <cell r="P2255">
            <v>317576</v>
          </cell>
        </row>
        <row r="2256">
          <cell r="N2256">
            <v>0</v>
          </cell>
          <cell r="O2256">
            <v>0</v>
          </cell>
          <cell r="P2256">
            <v>792196</v>
          </cell>
        </row>
        <row r="2257">
          <cell r="N2257">
            <v>0</v>
          </cell>
          <cell r="O2257">
            <v>0</v>
          </cell>
          <cell r="P2257">
            <v>630320</v>
          </cell>
        </row>
        <row r="2258">
          <cell r="N2258">
            <v>0</v>
          </cell>
          <cell r="O2258">
            <v>0</v>
          </cell>
          <cell r="P2258">
            <v>43</v>
          </cell>
        </row>
        <row r="2259">
          <cell r="N2259">
            <v>0</v>
          </cell>
          <cell r="O2259">
            <v>0</v>
          </cell>
          <cell r="P2259">
            <v>-2699247</v>
          </cell>
        </row>
        <row r="2260">
          <cell r="N2260">
            <v>0</v>
          </cell>
          <cell r="O2260">
            <v>0</v>
          </cell>
          <cell r="P2260">
            <v>594311</v>
          </cell>
        </row>
        <row r="2261">
          <cell r="N2261">
            <v>0</v>
          </cell>
          <cell r="O2261">
            <v>0</v>
          </cell>
          <cell r="P2261">
            <v>53653</v>
          </cell>
        </row>
        <row r="2262">
          <cell r="N2262">
            <v>0</v>
          </cell>
          <cell r="O2262">
            <v>0</v>
          </cell>
          <cell r="P2262">
            <v>22714</v>
          </cell>
        </row>
        <row r="2263">
          <cell r="N2263">
            <v>0</v>
          </cell>
          <cell r="O2263">
            <v>0</v>
          </cell>
          <cell r="P2263">
            <v>0</v>
          </cell>
        </row>
        <row r="2264">
          <cell r="N2264">
            <v>0</v>
          </cell>
          <cell r="O2264">
            <v>0</v>
          </cell>
          <cell r="P2264">
            <v>0</v>
          </cell>
        </row>
        <row r="2265">
          <cell r="N2265">
            <v>0</v>
          </cell>
          <cell r="O2265">
            <v>0</v>
          </cell>
          <cell r="P2265">
            <v>0</v>
          </cell>
        </row>
        <row r="2266">
          <cell r="N2266">
            <v>0</v>
          </cell>
          <cell r="O2266">
            <v>0</v>
          </cell>
          <cell r="P2266">
            <v>0</v>
          </cell>
        </row>
        <row r="2267">
          <cell r="N2267">
            <v>0</v>
          </cell>
          <cell r="O2267">
            <v>0</v>
          </cell>
          <cell r="P2267">
            <v>0</v>
          </cell>
        </row>
        <row r="2268">
          <cell r="N2268">
            <v>0</v>
          </cell>
          <cell r="O2268">
            <v>0</v>
          </cell>
          <cell r="P2268">
            <v>0</v>
          </cell>
        </row>
        <row r="2269">
          <cell r="N2269">
            <v>0</v>
          </cell>
          <cell r="O2269">
            <v>0</v>
          </cell>
          <cell r="P2269">
            <v>0</v>
          </cell>
        </row>
        <row r="2270">
          <cell r="N2270">
            <v>0</v>
          </cell>
          <cell r="O2270">
            <v>0</v>
          </cell>
          <cell r="P2270">
            <v>0</v>
          </cell>
        </row>
        <row r="2271">
          <cell r="N2271">
            <v>0</v>
          </cell>
          <cell r="O2271">
            <v>0</v>
          </cell>
          <cell r="P2271">
            <v>104226</v>
          </cell>
        </row>
        <row r="2272">
          <cell r="N2272">
            <v>0</v>
          </cell>
          <cell r="O2272">
            <v>0</v>
          </cell>
          <cell r="P2272">
            <v>8492730</v>
          </cell>
        </row>
        <row r="2273">
          <cell r="N2273">
            <v>0</v>
          </cell>
          <cell r="O2273">
            <v>0</v>
          </cell>
          <cell r="P2273">
            <v>465069</v>
          </cell>
        </row>
        <row r="2274">
          <cell r="N2274">
            <v>0</v>
          </cell>
          <cell r="O2274">
            <v>0</v>
          </cell>
          <cell r="P2274">
            <v>2481</v>
          </cell>
        </row>
        <row r="2275">
          <cell r="N2275">
            <v>0</v>
          </cell>
          <cell r="O2275">
            <v>0</v>
          </cell>
          <cell r="P2275">
            <v>-13294</v>
          </cell>
        </row>
        <row r="2276">
          <cell r="N2276">
            <v>0</v>
          </cell>
          <cell r="O2276">
            <v>0</v>
          </cell>
          <cell r="P2276">
            <v>-1417</v>
          </cell>
        </row>
        <row r="2277">
          <cell r="N2277">
            <v>0</v>
          </cell>
          <cell r="O2277">
            <v>0</v>
          </cell>
          <cell r="P2277">
            <v>-1388714</v>
          </cell>
        </row>
        <row r="2278">
          <cell r="N2278">
            <v>0</v>
          </cell>
          <cell r="O2278">
            <v>0</v>
          </cell>
          <cell r="P2278">
            <v>0</v>
          </cell>
        </row>
        <row r="2279">
          <cell r="N2279">
            <v>0</v>
          </cell>
          <cell r="O2279">
            <v>0</v>
          </cell>
          <cell r="P2279">
            <v>-186863</v>
          </cell>
        </row>
        <row r="2280">
          <cell r="N2280">
            <v>0</v>
          </cell>
          <cell r="O2280">
            <v>0</v>
          </cell>
          <cell r="P2280">
            <v>-908905943</v>
          </cell>
        </row>
        <row r="2281">
          <cell r="N2281">
            <v>0</v>
          </cell>
          <cell r="O2281">
            <v>0</v>
          </cell>
          <cell r="P2281">
            <v>13104985</v>
          </cell>
        </row>
        <row r="2282">
          <cell r="N2282">
            <v>0</v>
          </cell>
          <cell r="O2282">
            <v>0</v>
          </cell>
          <cell r="P2282">
            <v>-9382069</v>
          </cell>
        </row>
        <row r="2283">
          <cell r="N2283">
            <v>0</v>
          </cell>
          <cell r="O2283">
            <v>0</v>
          </cell>
          <cell r="P2283">
            <v>-4923098</v>
          </cell>
        </row>
        <row r="2284">
          <cell r="N2284">
            <v>0</v>
          </cell>
          <cell r="O2284">
            <v>0</v>
          </cell>
          <cell r="P2284">
            <v>-3950000</v>
          </cell>
        </row>
        <row r="2285">
          <cell r="N2285">
            <v>0</v>
          </cell>
          <cell r="O2285">
            <v>0</v>
          </cell>
          <cell r="P2285">
            <v>-156609050</v>
          </cell>
        </row>
        <row r="2286">
          <cell r="N2286">
            <v>0</v>
          </cell>
          <cell r="O2286">
            <v>0</v>
          </cell>
          <cell r="P2286">
            <v>0</v>
          </cell>
        </row>
        <row r="2287">
          <cell r="N2287">
            <v>0</v>
          </cell>
          <cell r="O2287">
            <v>0</v>
          </cell>
          <cell r="P2287">
            <v>-95238</v>
          </cell>
        </row>
        <row r="2288">
          <cell r="N2288">
            <v>0</v>
          </cell>
          <cell r="O2288">
            <v>0</v>
          </cell>
          <cell r="P2288">
            <v>0</v>
          </cell>
        </row>
        <row r="2289">
          <cell r="N2289">
            <v>0</v>
          </cell>
          <cell r="O2289">
            <v>0</v>
          </cell>
          <cell r="P2289">
            <v>0</v>
          </cell>
        </row>
        <row r="2290">
          <cell r="N2290">
            <v>0</v>
          </cell>
          <cell r="O2290">
            <v>0</v>
          </cell>
          <cell r="P2290">
            <v>0</v>
          </cell>
        </row>
        <row r="2291">
          <cell r="N2291">
            <v>0</v>
          </cell>
          <cell r="O2291">
            <v>0</v>
          </cell>
          <cell r="P2291">
            <v>170930139</v>
          </cell>
        </row>
        <row r="2292">
          <cell r="N2292">
            <v>0</v>
          </cell>
          <cell r="O2292">
            <v>0</v>
          </cell>
          <cell r="P2292">
            <v>2264400</v>
          </cell>
        </row>
        <row r="2293">
          <cell r="N2293">
            <v>0</v>
          </cell>
          <cell r="O2293">
            <v>0</v>
          </cell>
          <cell r="P2293">
            <v>462266</v>
          </cell>
        </row>
        <row r="2294">
          <cell r="N2294">
            <v>0</v>
          </cell>
          <cell r="O2294">
            <v>0</v>
          </cell>
          <cell r="P2294">
            <v>2006043</v>
          </cell>
        </row>
        <row r="2295">
          <cell r="N2295">
            <v>0</v>
          </cell>
          <cell r="O2295">
            <v>0</v>
          </cell>
          <cell r="P2295">
            <v>62229</v>
          </cell>
        </row>
        <row r="2296">
          <cell r="N2296">
            <v>0</v>
          </cell>
          <cell r="O2296">
            <v>0</v>
          </cell>
          <cell r="P2296">
            <v>5620692</v>
          </cell>
        </row>
        <row r="2297">
          <cell r="N2297">
            <v>0</v>
          </cell>
          <cell r="O2297">
            <v>0</v>
          </cell>
          <cell r="P2297">
            <v>0</v>
          </cell>
        </row>
        <row r="2298">
          <cell r="N2298">
            <v>0</v>
          </cell>
          <cell r="O2298">
            <v>0</v>
          </cell>
          <cell r="P2298">
            <v>-14897979</v>
          </cell>
        </row>
        <row r="2299">
          <cell r="N2299">
            <v>0</v>
          </cell>
          <cell r="O2299">
            <v>0</v>
          </cell>
          <cell r="P2299">
            <v>8983331</v>
          </cell>
        </row>
        <row r="2300">
          <cell r="N2300">
            <v>0</v>
          </cell>
          <cell r="O2300">
            <v>0</v>
          </cell>
          <cell r="P2300">
            <v>4411448</v>
          </cell>
        </row>
        <row r="2301">
          <cell r="N2301">
            <v>0</v>
          </cell>
          <cell r="O2301">
            <v>0</v>
          </cell>
          <cell r="P2301">
            <v>-282243</v>
          </cell>
        </row>
        <row r="2302">
          <cell r="N2302">
            <v>0</v>
          </cell>
          <cell r="O2302">
            <v>0</v>
          </cell>
          <cell r="P2302">
            <v>460264</v>
          </cell>
        </row>
        <row r="2303">
          <cell r="N2303">
            <v>0</v>
          </cell>
          <cell r="O2303">
            <v>0</v>
          </cell>
          <cell r="P2303">
            <v>1325179</v>
          </cell>
        </row>
        <row r="2304">
          <cell r="N2304">
            <v>0</v>
          </cell>
          <cell r="O2304">
            <v>0</v>
          </cell>
          <cell r="P2304">
            <v>174680188</v>
          </cell>
        </row>
        <row r="2305">
          <cell r="N2305">
            <v>0</v>
          </cell>
          <cell r="O2305">
            <v>0</v>
          </cell>
          <cell r="P2305">
            <v>45467034</v>
          </cell>
        </row>
        <row r="2306">
          <cell r="N2306">
            <v>0</v>
          </cell>
          <cell r="O2306">
            <v>0</v>
          </cell>
          <cell r="P2306">
            <v>43055406</v>
          </cell>
        </row>
        <row r="2307">
          <cell r="N2307">
            <v>0</v>
          </cell>
          <cell r="O2307">
            <v>0</v>
          </cell>
          <cell r="P2307">
            <v>99088390</v>
          </cell>
        </row>
        <row r="2308">
          <cell r="N2308">
            <v>0</v>
          </cell>
          <cell r="O2308">
            <v>0</v>
          </cell>
          <cell r="P2308">
            <v>1357500</v>
          </cell>
        </row>
        <row r="2309">
          <cell r="N2309">
            <v>0</v>
          </cell>
          <cell r="O2309">
            <v>0</v>
          </cell>
          <cell r="P2309">
            <v>48226301</v>
          </cell>
        </row>
        <row r="2310">
          <cell r="N2310">
            <v>0</v>
          </cell>
          <cell r="O2310">
            <v>0</v>
          </cell>
          <cell r="P2310">
            <v>0</v>
          </cell>
        </row>
        <row r="2311">
          <cell r="N2311">
            <v>0</v>
          </cell>
          <cell r="O2311">
            <v>0</v>
          </cell>
          <cell r="P2311">
            <v>0</v>
          </cell>
        </row>
        <row r="2312">
          <cell r="N2312">
            <v>0</v>
          </cell>
          <cell r="O2312">
            <v>0</v>
          </cell>
          <cell r="P2312">
            <v>0</v>
          </cell>
        </row>
        <row r="2313">
          <cell r="N2313">
            <v>0</v>
          </cell>
          <cell r="O2313">
            <v>0</v>
          </cell>
          <cell r="P2313">
            <v>1687000000</v>
          </cell>
        </row>
        <row r="2314">
          <cell r="N2314">
            <v>0</v>
          </cell>
          <cell r="O2314">
            <v>0</v>
          </cell>
          <cell r="P2314">
            <v>32176520</v>
          </cell>
        </row>
        <row r="2315">
          <cell r="N2315">
            <v>0</v>
          </cell>
          <cell r="O2315">
            <v>0</v>
          </cell>
          <cell r="P2315">
            <v>79671200</v>
          </cell>
        </row>
        <row r="2316">
          <cell r="N2316">
            <v>0</v>
          </cell>
          <cell r="O2316">
            <v>0</v>
          </cell>
          <cell r="P2316">
            <v>31161320</v>
          </cell>
        </row>
        <row r="2317">
          <cell r="N2317">
            <v>0</v>
          </cell>
          <cell r="O2317">
            <v>0</v>
          </cell>
          <cell r="P2317">
            <v>27149400</v>
          </cell>
        </row>
        <row r="2318">
          <cell r="N2318">
            <v>0</v>
          </cell>
          <cell r="O2318">
            <v>0</v>
          </cell>
          <cell r="P2318">
            <v>76075</v>
          </cell>
        </row>
        <row r="2319">
          <cell r="N2319">
            <v>0</v>
          </cell>
          <cell r="O2319">
            <v>0</v>
          </cell>
          <cell r="P2319">
            <v>18876900</v>
          </cell>
        </row>
        <row r="2320">
          <cell r="N2320">
            <v>0</v>
          </cell>
          <cell r="O2320">
            <v>0</v>
          </cell>
          <cell r="P2320">
            <v>38015975</v>
          </cell>
        </row>
        <row r="2321">
          <cell r="N2321">
            <v>0</v>
          </cell>
          <cell r="O2321">
            <v>0</v>
          </cell>
          <cell r="P2321">
            <v>50000</v>
          </cell>
        </row>
        <row r="2322">
          <cell r="N2322">
            <v>0</v>
          </cell>
          <cell r="O2322">
            <v>0</v>
          </cell>
          <cell r="P2322">
            <v>103165537</v>
          </cell>
        </row>
        <row r="2323">
          <cell r="N2323">
            <v>0</v>
          </cell>
          <cell r="O2323">
            <v>0</v>
          </cell>
          <cell r="P2323">
            <v>5886020</v>
          </cell>
        </row>
        <row r="2324">
          <cell r="N2324">
            <v>0</v>
          </cell>
          <cell r="O2324">
            <v>0</v>
          </cell>
          <cell r="P2324">
            <v>286167</v>
          </cell>
        </row>
        <row r="2325">
          <cell r="N2325">
            <v>0</v>
          </cell>
          <cell r="O2325">
            <v>0</v>
          </cell>
          <cell r="P2325">
            <v>4558832</v>
          </cell>
        </row>
        <row r="2326">
          <cell r="N2326">
            <v>0</v>
          </cell>
          <cell r="O2326">
            <v>0</v>
          </cell>
          <cell r="P2326">
            <v>807067</v>
          </cell>
        </row>
        <row r="2327">
          <cell r="N2327">
            <v>0</v>
          </cell>
          <cell r="O2327">
            <v>0</v>
          </cell>
          <cell r="P2327">
            <v>-511213357</v>
          </cell>
        </row>
        <row r="2328">
          <cell r="N2328">
            <v>0</v>
          </cell>
          <cell r="O2328">
            <v>0</v>
          </cell>
          <cell r="P2328">
            <v>3239775</v>
          </cell>
        </row>
        <row r="2329">
          <cell r="N2329">
            <v>0</v>
          </cell>
          <cell r="O2329">
            <v>0</v>
          </cell>
          <cell r="P2329">
            <v>-2240642</v>
          </cell>
        </row>
        <row r="2330">
          <cell r="N2330">
            <v>0</v>
          </cell>
          <cell r="O2330">
            <v>0</v>
          </cell>
          <cell r="P2330">
            <v>129771</v>
          </cell>
        </row>
        <row r="2331">
          <cell r="N2331">
            <v>0</v>
          </cell>
          <cell r="O2331">
            <v>0</v>
          </cell>
          <cell r="P2331">
            <v>18065</v>
          </cell>
        </row>
        <row r="2332">
          <cell r="N2332">
            <v>0</v>
          </cell>
          <cell r="O2332">
            <v>0</v>
          </cell>
          <cell r="P2332">
            <v>201169</v>
          </cell>
        </row>
        <row r="2333">
          <cell r="N2333">
            <v>0</v>
          </cell>
          <cell r="O2333">
            <v>0</v>
          </cell>
          <cell r="P2333">
            <v>1621416</v>
          </cell>
        </row>
        <row r="2334">
          <cell r="N2334">
            <v>0</v>
          </cell>
          <cell r="O2334">
            <v>0</v>
          </cell>
          <cell r="P2334">
            <v>-7754023</v>
          </cell>
        </row>
        <row r="2335">
          <cell r="N2335">
            <v>0</v>
          </cell>
          <cell r="O2335">
            <v>0</v>
          </cell>
          <cell r="P2335">
            <v>-2886006</v>
          </cell>
        </row>
        <row r="2336">
          <cell r="N2336">
            <v>0</v>
          </cell>
          <cell r="O2336">
            <v>0</v>
          </cell>
          <cell r="P2336">
            <v>-853123</v>
          </cell>
        </row>
        <row r="2337">
          <cell r="N2337">
            <v>0</v>
          </cell>
          <cell r="O2337">
            <v>0</v>
          </cell>
          <cell r="P2337">
            <v>151018</v>
          </cell>
        </row>
        <row r="2338">
          <cell r="N2338">
            <v>0</v>
          </cell>
          <cell r="O2338">
            <v>0</v>
          </cell>
          <cell r="P2338">
            <v>25593776</v>
          </cell>
        </row>
        <row r="2339">
          <cell r="N2339">
            <v>0</v>
          </cell>
          <cell r="O2339">
            <v>0</v>
          </cell>
          <cell r="P2339">
            <v>-47369</v>
          </cell>
        </row>
        <row r="2340">
          <cell r="N2340">
            <v>0</v>
          </cell>
          <cell r="O2340">
            <v>0</v>
          </cell>
          <cell r="P2340">
            <v>-5327557</v>
          </cell>
        </row>
        <row r="2341">
          <cell r="N2341">
            <v>0</v>
          </cell>
          <cell r="O2341">
            <v>0</v>
          </cell>
          <cell r="P2341">
            <v>4199141</v>
          </cell>
        </row>
        <row r="2342">
          <cell r="N2342">
            <v>0</v>
          </cell>
          <cell r="O2342">
            <v>0</v>
          </cell>
          <cell r="P2342">
            <v>-9001659</v>
          </cell>
        </row>
        <row r="2343">
          <cell r="N2343">
            <v>0</v>
          </cell>
          <cell r="O2343">
            <v>0</v>
          </cell>
          <cell r="P2343">
            <v>1394847</v>
          </cell>
        </row>
        <row r="2344">
          <cell r="N2344">
            <v>0</v>
          </cell>
          <cell r="O2344">
            <v>0</v>
          </cell>
          <cell r="P2344">
            <v>-132123</v>
          </cell>
        </row>
        <row r="2345">
          <cell r="N2345">
            <v>0</v>
          </cell>
          <cell r="O2345">
            <v>0</v>
          </cell>
          <cell r="P2345">
            <v>201101</v>
          </cell>
        </row>
        <row r="2346">
          <cell r="N2346">
            <v>0</v>
          </cell>
          <cell r="O2346">
            <v>0</v>
          </cell>
          <cell r="P2346">
            <v>-80894711</v>
          </cell>
        </row>
        <row r="2347">
          <cell r="N2347">
            <v>0</v>
          </cell>
          <cell r="O2347">
            <v>0</v>
          </cell>
          <cell r="P2347">
            <v>17206101</v>
          </cell>
        </row>
        <row r="2348">
          <cell r="N2348">
            <v>0</v>
          </cell>
          <cell r="O2348">
            <v>0</v>
          </cell>
          <cell r="P2348">
            <v>-745490</v>
          </cell>
        </row>
        <row r="2349">
          <cell r="N2349">
            <v>0</v>
          </cell>
          <cell r="O2349">
            <v>0</v>
          </cell>
          <cell r="P2349">
            <v>-998970</v>
          </cell>
        </row>
        <row r="2350">
          <cell r="N2350">
            <v>0</v>
          </cell>
          <cell r="O2350">
            <v>0</v>
          </cell>
          <cell r="P2350">
            <v>-163609</v>
          </cell>
        </row>
        <row r="2351">
          <cell r="N2351">
            <v>0</v>
          </cell>
          <cell r="O2351">
            <v>0</v>
          </cell>
          <cell r="P2351">
            <v>-101285</v>
          </cell>
        </row>
        <row r="2352">
          <cell r="N2352">
            <v>0</v>
          </cell>
          <cell r="O2352">
            <v>0</v>
          </cell>
          <cell r="P2352">
            <v>260869</v>
          </cell>
        </row>
        <row r="2353">
          <cell r="N2353">
            <v>0</v>
          </cell>
          <cell r="O2353">
            <v>0</v>
          </cell>
          <cell r="P2353">
            <v>-6461290</v>
          </cell>
        </row>
        <row r="2354">
          <cell r="N2354">
            <v>0</v>
          </cell>
          <cell r="O2354">
            <v>0</v>
          </cell>
          <cell r="P2354">
            <v>-137</v>
          </cell>
        </row>
        <row r="2355">
          <cell r="N2355">
            <v>0</v>
          </cell>
          <cell r="O2355">
            <v>0</v>
          </cell>
          <cell r="P2355">
            <v>580396</v>
          </cell>
        </row>
        <row r="2356">
          <cell r="N2356">
            <v>0</v>
          </cell>
          <cell r="O2356">
            <v>0</v>
          </cell>
          <cell r="P2356">
            <v>7083</v>
          </cell>
        </row>
        <row r="2357">
          <cell r="N2357">
            <v>0</v>
          </cell>
          <cell r="O2357">
            <v>0</v>
          </cell>
          <cell r="P2357">
            <v>-2350</v>
          </cell>
        </row>
        <row r="2358">
          <cell r="N2358">
            <v>0</v>
          </cell>
          <cell r="O2358">
            <v>0</v>
          </cell>
          <cell r="P2358">
            <v>-22120</v>
          </cell>
        </row>
        <row r="2359">
          <cell r="N2359">
            <v>0</v>
          </cell>
          <cell r="O2359">
            <v>0</v>
          </cell>
          <cell r="P2359">
            <v>-913122</v>
          </cell>
        </row>
        <row r="2360">
          <cell r="N2360">
            <v>0</v>
          </cell>
          <cell r="O2360">
            <v>0</v>
          </cell>
          <cell r="P2360">
            <v>-3474790</v>
          </cell>
        </row>
        <row r="2361">
          <cell r="N2361">
            <v>0</v>
          </cell>
          <cell r="O2361">
            <v>0</v>
          </cell>
          <cell r="P2361">
            <v>28940392</v>
          </cell>
        </row>
        <row r="2362">
          <cell r="N2362">
            <v>0</v>
          </cell>
          <cell r="O2362">
            <v>0</v>
          </cell>
          <cell r="P2362">
            <v>11068107</v>
          </cell>
        </row>
        <row r="2363">
          <cell r="N2363">
            <v>0</v>
          </cell>
          <cell r="O2363">
            <v>0</v>
          </cell>
          <cell r="P2363">
            <v>8081321</v>
          </cell>
        </row>
        <row r="2364">
          <cell r="N2364">
            <v>0</v>
          </cell>
          <cell r="O2364">
            <v>0</v>
          </cell>
          <cell r="P2364">
            <v>7234432</v>
          </cell>
        </row>
        <row r="2365">
          <cell r="N2365">
            <v>0</v>
          </cell>
          <cell r="O2365">
            <v>0</v>
          </cell>
          <cell r="P2365">
            <v>67973822</v>
          </cell>
        </row>
        <row r="2366">
          <cell r="N2366">
            <v>0</v>
          </cell>
          <cell r="O2366">
            <v>0</v>
          </cell>
          <cell r="P2366">
            <v>-7889965</v>
          </cell>
        </row>
        <row r="2367">
          <cell r="N2367">
            <v>0</v>
          </cell>
          <cell r="O2367">
            <v>0</v>
          </cell>
          <cell r="P2367">
            <v>1776033013</v>
          </cell>
        </row>
        <row r="2368">
          <cell r="N2368">
            <v>0</v>
          </cell>
          <cell r="O2368">
            <v>0</v>
          </cell>
          <cell r="P2368">
            <v>-1072751</v>
          </cell>
        </row>
        <row r="2369">
          <cell r="N2369">
            <v>0</v>
          </cell>
          <cell r="O2369">
            <v>0</v>
          </cell>
          <cell r="P2369">
            <v>1100572</v>
          </cell>
        </row>
        <row r="2370">
          <cell r="N2370">
            <v>0</v>
          </cell>
          <cell r="O2370">
            <v>0</v>
          </cell>
          <cell r="P2370">
            <v>1811011847</v>
          </cell>
        </row>
        <row r="2371">
          <cell r="N2371">
            <v>0</v>
          </cell>
          <cell r="O2371">
            <v>0</v>
          </cell>
          <cell r="P2371">
            <v>-1115004279</v>
          </cell>
        </row>
        <row r="2372">
          <cell r="N2372">
            <v>0</v>
          </cell>
          <cell r="O2372">
            <v>0</v>
          </cell>
          <cell r="P2372">
            <v>115179384</v>
          </cell>
        </row>
        <row r="2373">
          <cell r="N2373">
            <v>0</v>
          </cell>
          <cell r="O2373">
            <v>0</v>
          </cell>
          <cell r="P2373">
            <v>4461382175</v>
          </cell>
        </row>
        <row r="2374">
          <cell r="N2374">
            <v>0</v>
          </cell>
          <cell r="O2374">
            <v>0</v>
          </cell>
          <cell r="P2374">
            <v>-7575495</v>
          </cell>
        </row>
        <row r="2375">
          <cell r="N2375">
            <v>0</v>
          </cell>
          <cell r="O2375">
            <v>0</v>
          </cell>
          <cell r="P2375">
            <v>157190379</v>
          </cell>
        </row>
        <row r="2376">
          <cell r="N2376">
            <v>0</v>
          </cell>
          <cell r="O2376">
            <v>0</v>
          </cell>
          <cell r="P2376">
            <v>-44420450</v>
          </cell>
        </row>
        <row r="2377">
          <cell r="N2377">
            <v>0</v>
          </cell>
          <cell r="O2377">
            <v>0</v>
          </cell>
          <cell r="P2377">
            <v>-9551839</v>
          </cell>
        </row>
        <row r="2378">
          <cell r="N2378">
            <v>0</v>
          </cell>
          <cell r="O2378">
            <v>0</v>
          </cell>
          <cell r="P2378">
            <v>266953208</v>
          </cell>
        </row>
        <row r="2379">
          <cell r="N2379">
            <v>0</v>
          </cell>
          <cell r="O2379">
            <v>0</v>
          </cell>
          <cell r="P2379">
            <v>7889965</v>
          </cell>
        </row>
        <row r="2380">
          <cell r="N2380">
            <v>0</v>
          </cell>
          <cell r="O2380">
            <v>0</v>
          </cell>
          <cell r="P2380">
            <v>280740134</v>
          </cell>
        </row>
        <row r="2381">
          <cell r="N2381">
            <v>0</v>
          </cell>
          <cell r="O2381">
            <v>0</v>
          </cell>
          <cell r="P2381">
            <v>-1776033013</v>
          </cell>
        </row>
        <row r="2382">
          <cell r="N2382">
            <v>0</v>
          </cell>
          <cell r="O2382">
            <v>0</v>
          </cell>
          <cell r="P2382">
            <v>22090493</v>
          </cell>
        </row>
        <row r="2383">
          <cell r="N2383">
            <v>0</v>
          </cell>
          <cell r="O2383">
            <v>0</v>
          </cell>
          <cell r="P2383">
            <v>1375500</v>
          </cell>
        </row>
        <row r="2384">
          <cell r="N2384">
            <v>0</v>
          </cell>
          <cell r="O2384">
            <v>0</v>
          </cell>
          <cell r="P2384">
            <v>1072751</v>
          </cell>
        </row>
        <row r="2385">
          <cell r="N2385">
            <v>0</v>
          </cell>
          <cell r="O2385">
            <v>0</v>
          </cell>
          <cell r="P2385">
            <v>-280740134</v>
          </cell>
        </row>
        <row r="2386">
          <cell r="N2386">
            <v>0</v>
          </cell>
          <cell r="O2386">
            <v>0</v>
          </cell>
          <cell r="P2386">
            <v>-1100572</v>
          </cell>
        </row>
        <row r="2387">
          <cell r="N2387">
            <v>0</v>
          </cell>
          <cell r="O2387">
            <v>0</v>
          </cell>
          <cell r="P2387">
            <v>5776045</v>
          </cell>
        </row>
        <row r="2388">
          <cell r="N2388">
            <v>0</v>
          </cell>
          <cell r="O2388">
            <v>0</v>
          </cell>
          <cell r="P2388">
            <v>-1811011847</v>
          </cell>
        </row>
        <row r="2389">
          <cell r="N2389">
            <v>0</v>
          </cell>
          <cell r="O2389">
            <v>0</v>
          </cell>
          <cell r="P2389">
            <v>-22090493</v>
          </cell>
        </row>
        <row r="2390">
          <cell r="N2390">
            <v>0</v>
          </cell>
          <cell r="O2390">
            <v>0</v>
          </cell>
          <cell r="P2390">
            <v>-5776045</v>
          </cell>
        </row>
        <row r="2391">
          <cell r="N2391">
            <v>0</v>
          </cell>
          <cell r="O2391">
            <v>0</v>
          </cell>
          <cell r="P2391">
            <v>-2462134</v>
          </cell>
        </row>
        <row r="2392">
          <cell r="N2392">
            <v>0</v>
          </cell>
          <cell r="O2392">
            <v>0</v>
          </cell>
          <cell r="P2392">
            <v>-56100</v>
          </cell>
        </row>
        <row r="2393">
          <cell r="N2393">
            <v>0</v>
          </cell>
          <cell r="O2393">
            <v>0</v>
          </cell>
          <cell r="P2393">
            <v>1115004279</v>
          </cell>
        </row>
        <row r="2394">
          <cell r="N2394">
            <v>0</v>
          </cell>
          <cell r="O2394">
            <v>0</v>
          </cell>
          <cell r="P2394">
            <v>2462134</v>
          </cell>
        </row>
        <row r="2395">
          <cell r="N2395">
            <v>0</v>
          </cell>
          <cell r="O2395">
            <v>0</v>
          </cell>
          <cell r="P2395">
            <v>4025850</v>
          </cell>
        </row>
        <row r="2396">
          <cell r="N2396">
            <v>0</v>
          </cell>
          <cell r="O2396">
            <v>0</v>
          </cell>
          <cell r="P2396">
            <v>169050</v>
          </cell>
        </row>
        <row r="2397">
          <cell r="N2397">
            <v>0</v>
          </cell>
          <cell r="O2397">
            <v>0</v>
          </cell>
          <cell r="P2397">
            <v>-115179384</v>
          </cell>
        </row>
        <row r="2398">
          <cell r="N2398">
            <v>0</v>
          </cell>
          <cell r="O2398">
            <v>0</v>
          </cell>
          <cell r="P2398">
            <v>-1375500</v>
          </cell>
        </row>
        <row r="2399">
          <cell r="N2399">
            <v>0</v>
          </cell>
          <cell r="O2399">
            <v>0</v>
          </cell>
          <cell r="P2399">
            <v>-4025850</v>
          </cell>
        </row>
        <row r="2400">
          <cell r="N2400">
            <v>0</v>
          </cell>
          <cell r="O2400">
            <v>0</v>
          </cell>
          <cell r="P2400">
            <v>-144900</v>
          </cell>
        </row>
        <row r="2401">
          <cell r="N2401">
            <v>0</v>
          </cell>
          <cell r="O2401">
            <v>0</v>
          </cell>
          <cell r="P2401">
            <v>-6069198</v>
          </cell>
        </row>
        <row r="2402">
          <cell r="N2402">
            <v>0</v>
          </cell>
          <cell r="O2402">
            <v>0</v>
          </cell>
          <cell r="P2402">
            <v>-4461382175</v>
          </cell>
        </row>
        <row r="2403">
          <cell r="N2403">
            <v>0</v>
          </cell>
          <cell r="O2403">
            <v>0</v>
          </cell>
          <cell r="P2403">
            <v>56100</v>
          </cell>
        </row>
        <row r="2404">
          <cell r="N2404">
            <v>0</v>
          </cell>
          <cell r="O2404">
            <v>0</v>
          </cell>
          <cell r="P2404">
            <v>-169050</v>
          </cell>
        </row>
        <row r="2405">
          <cell r="N2405">
            <v>0</v>
          </cell>
          <cell r="O2405">
            <v>0</v>
          </cell>
          <cell r="P2405">
            <v>144900</v>
          </cell>
        </row>
        <row r="2406">
          <cell r="N2406">
            <v>0</v>
          </cell>
          <cell r="O2406">
            <v>0</v>
          </cell>
          <cell r="P2406">
            <v>7575495</v>
          </cell>
        </row>
        <row r="2407">
          <cell r="N2407">
            <v>0</v>
          </cell>
          <cell r="O2407">
            <v>0</v>
          </cell>
          <cell r="P2407">
            <v>8445668</v>
          </cell>
        </row>
        <row r="2408">
          <cell r="N2408">
            <v>0</v>
          </cell>
          <cell r="O2408">
            <v>0</v>
          </cell>
          <cell r="P2408">
            <v>-157190379</v>
          </cell>
        </row>
        <row r="2409">
          <cell r="N2409">
            <v>0</v>
          </cell>
          <cell r="O2409">
            <v>0</v>
          </cell>
          <cell r="P2409">
            <v>6069198</v>
          </cell>
        </row>
        <row r="2410">
          <cell r="N2410">
            <v>0</v>
          </cell>
          <cell r="O2410">
            <v>0</v>
          </cell>
          <cell r="P2410">
            <v>-16377959</v>
          </cell>
        </row>
        <row r="2411">
          <cell r="N2411">
            <v>0</v>
          </cell>
          <cell r="O2411">
            <v>0</v>
          </cell>
          <cell r="P2411">
            <v>-7325624</v>
          </cell>
        </row>
        <row r="2412">
          <cell r="N2412">
            <v>0</v>
          </cell>
          <cell r="O2412">
            <v>0</v>
          </cell>
          <cell r="P2412">
            <v>41938161</v>
          </cell>
        </row>
        <row r="2413">
          <cell r="N2413">
            <v>0</v>
          </cell>
          <cell r="O2413">
            <v>0</v>
          </cell>
          <cell r="P2413">
            <v>44420450</v>
          </cell>
        </row>
        <row r="2414">
          <cell r="N2414">
            <v>0</v>
          </cell>
          <cell r="O2414">
            <v>0</v>
          </cell>
          <cell r="P2414">
            <v>-8445668</v>
          </cell>
        </row>
        <row r="2415">
          <cell r="N2415">
            <v>0</v>
          </cell>
          <cell r="O2415">
            <v>0</v>
          </cell>
          <cell r="P2415">
            <v>16377959</v>
          </cell>
        </row>
        <row r="2416">
          <cell r="N2416">
            <v>0</v>
          </cell>
          <cell r="O2416">
            <v>0</v>
          </cell>
          <cell r="P2416">
            <v>32170664</v>
          </cell>
        </row>
        <row r="2417">
          <cell r="N2417">
            <v>0</v>
          </cell>
          <cell r="O2417">
            <v>0</v>
          </cell>
          <cell r="P2417">
            <v>-595087</v>
          </cell>
        </row>
        <row r="2418">
          <cell r="N2418">
            <v>0</v>
          </cell>
          <cell r="O2418">
            <v>0</v>
          </cell>
          <cell r="P2418">
            <v>7325624</v>
          </cell>
        </row>
        <row r="2419">
          <cell r="N2419">
            <v>0</v>
          </cell>
          <cell r="O2419">
            <v>0</v>
          </cell>
          <cell r="P2419">
            <v>-32170664</v>
          </cell>
        </row>
        <row r="2420">
          <cell r="N2420">
            <v>0</v>
          </cell>
          <cell r="O2420">
            <v>0</v>
          </cell>
          <cell r="P2420">
            <v>83429</v>
          </cell>
        </row>
        <row r="2421">
          <cell r="N2421">
            <v>0</v>
          </cell>
          <cell r="O2421">
            <v>0</v>
          </cell>
          <cell r="P2421">
            <v>9551839</v>
          </cell>
        </row>
        <row r="2422">
          <cell r="N2422">
            <v>0</v>
          </cell>
          <cell r="O2422">
            <v>0</v>
          </cell>
          <cell r="P2422">
            <v>595087</v>
          </cell>
        </row>
        <row r="2423">
          <cell r="N2423">
            <v>0</v>
          </cell>
          <cell r="O2423">
            <v>0</v>
          </cell>
          <cell r="P2423">
            <v>-41938161</v>
          </cell>
        </row>
        <row r="2424">
          <cell r="N2424">
            <v>0</v>
          </cell>
          <cell r="O2424">
            <v>0</v>
          </cell>
          <cell r="P2424">
            <v>-83429</v>
          </cell>
        </row>
        <row r="2425">
          <cell r="N2425">
            <v>0</v>
          </cell>
          <cell r="O2425">
            <v>0</v>
          </cell>
          <cell r="P2425">
            <v>-266953208</v>
          </cell>
        </row>
        <row r="2426">
          <cell r="N2426">
            <v>0</v>
          </cell>
          <cell r="O2426">
            <v>0</v>
          </cell>
          <cell r="P2426">
            <v>1752235957</v>
          </cell>
        </row>
        <row r="2427">
          <cell r="N2427">
            <v>0</v>
          </cell>
          <cell r="O2427">
            <v>0</v>
          </cell>
          <cell r="P2427">
            <v>-44000000</v>
          </cell>
        </row>
        <row r="2428">
          <cell r="N2428">
            <v>0</v>
          </cell>
          <cell r="O2428">
            <v>0</v>
          </cell>
          <cell r="P2428">
            <v>-115726480</v>
          </cell>
        </row>
        <row r="2429">
          <cell r="N2429">
            <v>0</v>
          </cell>
          <cell r="O2429">
            <v>0</v>
          </cell>
          <cell r="P2429">
            <v>-83025000</v>
          </cell>
        </row>
        <row r="2430">
          <cell r="N2430">
            <v>0</v>
          </cell>
          <cell r="O2430">
            <v>0</v>
          </cell>
          <cell r="P2430">
            <v>-10000000</v>
          </cell>
        </row>
        <row r="2431">
          <cell r="N2431">
            <v>0</v>
          </cell>
          <cell r="O2431">
            <v>0</v>
          </cell>
          <cell r="P2431">
            <v>-1240000</v>
          </cell>
        </row>
        <row r="2432">
          <cell r="N2432">
            <v>0</v>
          </cell>
          <cell r="O2432">
            <v>0</v>
          </cell>
          <cell r="P2432">
            <v>-10675000</v>
          </cell>
        </row>
        <row r="2433">
          <cell r="N2433">
            <v>0</v>
          </cell>
          <cell r="O2433">
            <v>0</v>
          </cell>
          <cell r="P2433">
            <v>-142401386</v>
          </cell>
        </row>
        <row r="2434">
          <cell r="N2434">
            <v>0</v>
          </cell>
          <cell r="O2434">
            <v>0</v>
          </cell>
          <cell r="P2434">
            <v>191204</v>
          </cell>
        </row>
        <row r="2435">
          <cell r="N2435">
            <v>0</v>
          </cell>
          <cell r="O2435">
            <v>0</v>
          </cell>
          <cell r="P2435">
            <v>26619</v>
          </cell>
        </row>
        <row r="2436">
          <cell r="N2436">
            <v>0</v>
          </cell>
          <cell r="O2436">
            <v>0</v>
          </cell>
          <cell r="P2436">
            <v>296406</v>
          </cell>
        </row>
        <row r="2437">
          <cell r="N2437">
            <v>0</v>
          </cell>
          <cell r="O2437">
            <v>0</v>
          </cell>
          <cell r="P2437">
            <v>-2399040</v>
          </cell>
        </row>
        <row r="2438">
          <cell r="N2438">
            <v>0</v>
          </cell>
          <cell r="O2438">
            <v>0</v>
          </cell>
          <cell r="P2438">
            <v>-73834967</v>
          </cell>
        </row>
        <row r="2439">
          <cell r="N2439">
            <v>0</v>
          </cell>
          <cell r="O2439">
            <v>0</v>
          </cell>
          <cell r="P2439">
            <v>2305307</v>
          </cell>
        </row>
        <row r="2440">
          <cell r="N2440">
            <v>0</v>
          </cell>
          <cell r="O2440">
            <v>0</v>
          </cell>
          <cell r="P2440">
            <v>-37224000</v>
          </cell>
        </row>
        <row r="2441">
          <cell r="N2441">
            <v>0</v>
          </cell>
          <cell r="O2441">
            <v>0</v>
          </cell>
          <cell r="P2441">
            <v>103722544</v>
          </cell>
        </row>
        <row r="2442">
          <cell r="N2442">
            <v>0</v>
          </cell>
          <cell r="O2442">
            <v>0</v>
          </cell>
          <cell r="P2442">
            <v>-4028240</v>
          </cell>
        </row>
        <row r="2443">
          <cell r="N2443">
            <v>0</v>
          </cell>
          <cell r="O2443">
            <v>0</v>
          </cell>
          <cell r="P2443">
            <v>0</v>
          </cell>
        </row>
        <row r="2444">
          <cell r="N2444">
            <v>0</v>
          </cell>
          <cell r="O2444">
            <v>0</v>
          </cell>
          <cell r="P2444">
            <v>-14121670</v>
          </cell>
        </row>
        <row r="2445">
          <cell r="N2445">
            <v>0</v>
          </cell>
          <cell r="O2445">
            <v>0</v>
          </cell>
          <cell r="P2445">
            <v>222511</v>
          </cell>
        </row>
        <row r="2446">
          <cell r="N2446">
            <v>0</v>
          </cell>
          <cell r="O2446">
            <v>0</v>
          </cell>
          <cell r="P2446">
            <v>50549525</v>
          </cell>
        </row>
        <row r="2447">
          <cell r="N2447">
            <v>0</v>
          </cell>
          <cell r="O2447">
            <v>0</v>
          </cell>
          <cell r="P2447">
            <v>-69793</v>
          </cell>
        </row>
        <row r="2448">
          <cell r="N2448">
            <v>0</v>
          </cell>
          <cell r="O2448">
            <v>0</v>
          </cell>
          <cell r="P2448">
            <v>-1684662</v>
          </cell>
        </row>
        <row r="2449">
          <cell r="N2449">
            <v>0</v>
          </cell>
          <cell r="O2449">
            <v>0</v>
          </cell>
          <cell r="P2449">
            <v>10683311</v>
          </cell>
        </row>
        <row r="2450">
          <cell r="N2450">
            <v>0</v>
          </cell>
          <cell r="O2450">
            <v>0</v>
          </cell>
          <cell r="P2450">
            <v>-400000</v>
          </cell>
        </row>
        <row r="2451">
          <cell r="N2451">
            <v>0</v>
          </cell>
          <cell r="O2451">
            <v>0</v>
          </cell>
          <cell r="P2451">
            <v>22390563</v>
          </cell>
        </row>
        <row r="2452">
          <cell r="N2452">
            <v>0</v>
          </cell>
          <cell r="O2452">
            <v>0</v>
          </cell>
          <cell r="P2452">
            <v>1900636</v>
          </cell>
        </row>
        <row r="2453">
          <cell r="N2453">
            <v>0</v>
          </cell>
          <cell r="O2453">
            <v>0</v>
          </cell>
          <cell r="P2453">
            <v>1964612</v>
          </cell>
        </row>
        <row r="2454">
          <cell r="N2454">
            <v>0</v>
          </cell>
          <cell r="O2454">
            <v>0</v>
          </cell>
          <cell r="P2454">
            <v>-186091</v>
          </cell>
        </row>
        <row r="2455">
          <cell r="N2455">
            <v>0</v>
          </cell>
          <cell r="O2455">
            <v>0</v>
          </cell>
          <cell r="P2455">
            <v>283246</v>
          </cell>
        </row>
        <row r="2456">
          <cell r="N2456">
            <v>0</v>
          </cell>
          <cell r="O2456">
            <v>0</v>
          </cell>
          <cell r="P2456">
            <v>-2606000</v>
          </cell>
        </row>
        <row r="2457">
          <cell r="N2457">
            <v>0</v>
          </cell>
          <cell r="O2457">
            <v>0</v>
          </cell>
          <cell r="P2457">
            <v>24246423</v>
          </cell>
        </row>
        <row r="2458">
          <cell r="N2458">
            <v>0</v>
          </cell>
          <cell r="O2458">
            <v>0</v>
          </cell>
          <cell r="P2458">
            <v>24065430</v>
          </cell>
        </row>
        <row r="2459">
          <cell r="N2459">
            <v>0</v>
          </cell>
          <cell r="O2459">
            <v>0</v>
          </cell>
          <cell r="P2459">
            <v>12626910</v>
          </cell>
        </row>
        <row r="2460">
          <cell r="N2460">
            <v>0</v>
          </cell>
          <cell r="O2460">
            <v>0</v>
          </cell>
          <cell r="P2460">
            <v>29899096</v>
          </cell>
        </row>
        <row r="2461">
          <cell r="N2461">
            <v>0</v>
          </cell>
          <cell r="O2461">
            <v>0</v>
          </cell>
          <cell r="P2461">
            <v>-2996910</v>
          </cell>
        </row>
        <row r="2462">
          <cell r="N2462">
            <v>0</v>
          </cell>
          <cell r="O2462">
            <v>0</v>
          </cell>
          <cell r="P2462">
            <v>220118</v>
          </cell>
        </row>
        <row r="2463">
          <cell r="N2463">
            <v>0</v>
          </cell>
          <cell r="O2463">
            <v>0</v>
          </cell>
          <cell r="P2463">
            <v>-1786</v>
          </cell>
        </row>
        <row r="2464">
          <cell r="N2464">
            <v>0</v>
          </cell>
          <cell r="O2464">
            <v>0</v>
          </cell>
          <cell r="P2464">
            <v>9747951</v>
          </cell>
        </row>
        <row r="2465">
          <cell r="N2465">
            <v>0</v>
          </cell>
          <cell r="O2465">
            <v>0</v>
          </cell>
          <cell r="P2465">
            <v>1320156</v>
          </cell>
        </row>
        <row r="2466">
          <cell r="N2466">
            <v>0</v>
          </cell>
          <cell r="O2466">
            <v>0</v>
          </cell>
          <cell r="P2466">
            <v>5270914</v>
          </cell>
        </row>
        <row r="2467">
          <cell r="N2467">
            <v>0</v>
          </cell>
          <cell r="O2467">
            <v>0</v>
          </cell>
          <cell r="P2467">
            <v>8081809</v>
          </cell>
        </row>
        <row r="2468">
          <cell r="N2468">
            <v>0</v>
          </cell>
          <cell r="O2468">
            <v>0</v>
          </cell>
          <cell r="P2468">
            <v>-487</v>
          </cell>
        </row>
        <row r="2469">
          <cell r="N2469">
            <v>0</v>
          </cell>
          <cell r="O2469">
            <v>0</v>
          </cell>
          <cell r="P2469">
            <v>6934202</v>
          </cell>
        </row>
        <row r="2470">
          <cell r="N2470">
            <v>0</v>
          </cell>
          <cell r="O2470">
            <v>0</v>
          </cell>
          <cell r="P2470">
            <v>16526</v>
          </cell>
        </row>
        <row r="2471">
          <cell r="N2471">
            <v>0</v>
          </cell>
          <cell r="O2471">
            <v>0</v>
          </cell>
          <cell r="P2471">
            <v>2492089</v>
          </cell>
        </row>
        <row r="2472">
          <cell r="N2472">
            <v>0</v>
          </cell>
          <cell r="O2472">
            <v>0</v>
          </cell>
          <cell r="P2472">
            <v>-66362</v>
          </cell>
        </row>
        <row r="2473">
          <cell r="N2473">
            <v>0</v>
          </cell>
          <cell r="O2473">
            <v>0</v>
          </cell>
          <cell r="P2473">
            <v>-9731812</v>
          </cell>
        </row>
        <row r="2474">
          <cell r="N2474">
            <v>0</v>
          </cell>
          <cell r="O2474">
            <v>0</v>
          </cell>
          <cell r="P2474">
            <v>77705634</v>
          </cell>
        </row>
        <row r="2475">
          <cell r="N2475">
            <v>0</v>
          </cell>
          <cell r="O2475">
            <v>0</v>
          </cell>
          <cell r="P2475">
            <v>-40568938580</v>
          </cell>
        </row>
        <row r="2476">
          <cell r="N2476">
            <v>0</v>
          </cell>
          <cell r="O2476">
            <v>0</v>
          </cell>
          <cell r="P2476">
            <v>6409117</v>
          </cell>
        </row>
        <row r="2477">
          <cell r="N2477">
            <v>0</v>
          </cell>
          <cell r="O2477">
            <v>0</v>
          </cell>
          <cell r="P2477">
            <v>-26804018</v>
          </cell>
        </row>
        <row r="2478">
          <cell r="N2478">
            <v>0</v>
          </cell>
          <cell r="O2478">
            <v>0</v>
          </cell>
          <cell r="P2478">
            <v>6538581</v>
          </cell>
        </row>
        <row r="2479">
          <cell r="N2479">
            <v>0</v>
          </cell>
          <cell r="O2479">
            <v>0</v>
          </cell>
          <cell r="P2479">
            <v>1099173</v>
          </cell>
        </row>
        <row r="2480">
          <cell r="N2480">
            <v>0</v>
          </cell>
          <cell r="O2480">
            <v>0</v>
          </cell>
          <cell r="P2480">
            <v>6029648</v>
          </cell>
        </row>
        <row r="2481">
          <cell r="N2481">
            <v>0</v>
          </cell>
          <cell r="O2481">
            <v>0</v>
          </cell>
          <cell r="P2481">
            <v>1278812</v>
          </cell>
        </row>
        <row r="2482">
          <cell r="N2482">
            <v>0</v>
          </cell>
          <cell r="O2482">
            <v>0</v>
          </cell>
          <cell r="P2482">
            <v>-118342500</v>
          </cell>
        </row>
        <row r="2483">
          <cell r="N2483">
            <v>0</v>
          </cell>
          <cell r="O2483">
            <v>0</v>
          </cell>
          <cell r="P2483">
            <v>-406744704</v>
          </cell>
        </row>
        <row r="2484">
          <cell r="N2484">
            <v>0</v>
          </cell>
          <cell r="O2484">
            <v>0</v>
          </cell>
          <cell r="P2484">
            <v>4485360</v>
          </cell>
        </row>
        <row r="2485">
          <cell r="N2485">
            <v>0</v>
          </cell>
          <cell r="O2485">
            <v>0</v>
          </cell>
          <cell r="P2485">
            <v>-9299988</v>
          </cell>
        </row>
        <row r="2486">
          <cell r="N2486">
            <v>0</v>
          </cell>
          <cell r="O2486">
            <v>0</v>
          </cell>
          <cell r="P2486">
            <v>11780247</v>
          </cell>
        </row>
        <row r="2487">
          <cell r="N2487">
            <v>0</v>
          </cell>
          <cell r="O2487">
            <v>0</v>
          </cell>
          <cell r="P2487">
            <v>-304406846</v>
          </cell>
        </row>
        <row r="2488">
          <cell r="N2488">
            <v>0</v>
          </cell>
          <cell r="O2488">
            <v>0</v>
          </cell>
          <cell r="P2488">
            <v>1122396</v>
          </cell>
        </row>
        <row r="2489">
          <cell r="N2489">
            <v>0</v>
          </cell>
          <cell r="O2489">
            <v>0</v>
          </cell>
          <cell r="P2489">
            <v>-276698987</v>
          </cell>
        </row>
        <row r="2490">
          <cell r="N2490">
            <v>0</v>
          </cell>
          <cell r="O2490">
            <v>0</v>
          </cell>
          <cell r="P2490">
            <v>-89673433</v>
          </cell>
        </row>
        <row r="2491">
          <cell r="N2491">
            <v>0</v>
          </cell>
          <cell r="O2491">
            <v>0</v>
          </cell>
          <cell r="P2491">
            <v>-506851815</v>
          </cell>
        </row>
        <row r="2492">
          <cell r="N2492">
            <v>0</v>
          </cell>
          <cell r="O2492">
            <v>0</v>
          </cell>
          <cell r="P2492">
            <v>-455710082</v>
          </cell>
        </row>
        <row r="2493">
          <cell r="N2493">
            <v>0</v>
          </cell>
          <cell r="O2493">
            <v>0</v>
          </cell>
          <cell r="P2493">
            <v>5627224</v>
          </cell>
        </row>
        <row r="2494">
          <cell r="N2494">
            <v>0</v>
          </cell>
          <cell r="O2494">
            <v>0</v>
          </cell>
          <cell r="P2494">
            <v>23479</v>
          </cell>
        </row>
        <row r="2495">
          <cell r="N2495">
            <v>0</v>
          </cell>
          <cell r="O2495">
            <v>0</v>
          </cell>
          <cell r="P2495">
            <v>282376</v>
          </cell>
        </row>
        <row r="2496">
          <cell r="N2496">
            <v>0</v>
          </cell>
          <cell r="O2496">
            <v>0</v>
          </cell>
          <cell r="P2496">
            <v>1489785</v>
          </cell>
        </row>
        <row r="2497">
          <cell r="N2497">
            <v>0</v>
          </cell>
          <cell r="O2497">
            <v>0</v>
          </cell>
          <cell r="P2497">
            <v>74968200</v>
          </cell>
        </row>
        <row r="2498">
          <cell r="N2498">
            <v>0</v>
          </cell>
          <cell r="O2498">
            <v>0</v>
          </cell>
          <cell r="P2498">
            <v>-2153637859</v>
          </cell>
        </row>
        <row r="2499">
          <cell r="N2499">
            <v>0</v>
          </cell>
          <cell r="O2499">
            <v>0</v>
          </cell>
          <cell r="P2499">
            <v>102476753</v>
          </cell>
        </row>
        <row r="2500">
          <cell r="N2500">
            <v>0</v>
          </cell>
          <cell r="O2500">
            <v>0</v>
          </cell>
          <cell r="P2500">
            <v>9957901</v>
          </cell>
        </row>
        <row r="2501">
          <cell r="N2501">
            <v>0</v>
          </cell>
          <cell r="O2501">
            <v>0</v>
          </cell>
          <cell r="P2501">
            <v>145669597</v>
          </cell>
        </row>
        <row r="2502">
          <cell r="N2502">
            <v>0</v>
          </cell>
          <cell r="O2502">
            <v>0</v>
          </cell>
          <cell r="P2502">
            <v>165306963</v>
          </cell>
        </row>
        <row r="2503">
          <cell r="N2503">
            <v>0</v>
          </cell>
          <cell r="O2503">
            <v>0</v>
          </cell>
          <cell r="P2503">
            <v>710943</v>
          </cell>
        </row>
        <row r="2504">
          <cell r="N2504">
            <v>0</v>
          </cell>
          <cell r="O2504">
            <v>0</v>
          </cell>
          <cell r="P2504">
            <v>302069</v>
          </cell>
        </row>
        <row r="2505">
          <cell r="N2505">
            <v>0</v>
          </cell>
          <cell r="O2505">
            <v>0</v>
          </cell>
          <cell r="P2505">
            <v>-803076058</v>
          </cell>
        </row>
        <row r="2506">
          <cell r="N2506">
            <v>0</v>
          </cell>
          <cell r="O2506">
            <v>0</v>
          </cell>
          <cell r="P2506">
            <v>-675012</v>
          </cell>
        </row>
        <row r="2507">
          <cell r="N2507">
            <v>0</v>
          </cell>
          <cell r="O2507">
            <v>0</v>
          </cell>
          <cell r="P2507">
            <v>1350578</v>
          </cell>
        </row>
        <row r="2508">
          <cell r="N2508">
            <v>0</v>
          </cell>
          <cell r="O2508">
            <v>0</v>
          </cell>
          <cell r="P2508">
            <v>-310509562</v>
          </cell>
        </row>
        <row r="2509">
          <cell r="N2509">
            <v>0</v>
          </cell>
          <cell r="O2509">
            <v>0</v>
          </cell>
          <cell r="P2509">
            <v>-100074879</v>
          </cell>
        </row>
        <row r="2510">
          <cell r="N2510">
            <v>0</v>
          </cell>
          <cell r="O2510">
            <v>0</v>
          </cell>
          <cell r="P2510">
            <v>-144048831</v>
          </cell>
        </row>
        <row r="2511">
          <cell r="N2511">
            <v>0</v>
          </cell>
          <cell r="O2511">
            <v>0</v>
          </cell>
          <cell r="P2511">
            <v>-1278812</v>
          </cell>
        </row>
        <row r="2512">
          <cell r="N2512">
            <v>0</v>
          </cell>
          <cell r="O2512">
            <v>0</v>
          </cell>
          <cell r="P2512">
            <v>36204</v>
          </cell>
        </row>
        <row r="2513">
          <cell r="N2513">
            <v>0</v>
          </cell>
          <cell r="O2513">
            <v>0</v>
          </cell>
          <cell r="P2513">
            <v>-11932046</v>
          </cell>
        </row>
        <row r="2514">
          <cell r="N2514">
            <v>0</v>
          </cell>
          <cell r="O2514">
            <v>0</v>
          </cell>
          <cell r="P2514">
            <v>-74968200</v>
          </cell>
        </row>
        <row r="2515">
          <cell r="N2515">
            <v>0</v>
          </cell>
          <cell r="O2515">
            <v>0</v>
          </cell>
          <cell r="P2515">
            <v>425213</v>
          </cell>
        </row>
        <row r="2516">
          <cell r="N2516">
            <v>0</v>
          </cell>
          <cell r="O2516">
            <v>0</v>
          </cell>
          <cell r="P2516">
            <v>-142446708</v>
          </cell>
        </row>
        <row r="2517">
          <cell r="N2517">
            <v>0</v>
          </cell>
          <cell r="O2517">
            <v>0</v>
          </cell>
          <cell r="P2517">
            <v>204575647</v>
          </cell>
        </row>
        <row r="2518">
          <cell r="N2518">
            <v>0</v>
          </cell>
          <cell r="O2518">
            <v>0</v>
          </cell>
          <cell r="P2518">
            <v>5164779</v>
          </cell>
        </row>
        <row r="2519">
          <cell r="N2519">
            <v>0</v>
          </cell>
          <cell r="O2519">
            <v>0</v>
          </cell>
          <cell r="P2519">
            <v>0</v>
          </cell>
        </row>
        <row r="2520">
          <cell r="N2520">
            <v>0</v>
          </cell>
          <cell r="O2520">
            <v>0</v>
          </cell>
          <cell r="P2520">
            <v>-1752235957</v>
          </cell>
        </row>
        <row r="2521">
          <cell r="N2521">
            <v>0</v>
          </cell>
          <cell r="O2521">
            <v>0</v>
          </cell>
          <cell r="P2521">
            <v>44000000</v>
          </cell>
        </row>
        <row r="2522">
          <cell r="N2522">
            <v>0</v>
          </cell>
          <cell r="O2522">
            <v>0</v>
          </cell>
          <cell r="P2522">
            <v>115726480</v>
          </cell>
        </row>
        <row r="2523">
          <cell r="N2523">
            <v>0</v>
          </cell>
          <cell r="O2523">
            <v>0</v>
          </cell>
          <cell r="P2523">
            <v>83025000</v>
          </cell>
        </row>
        <row r="2524">
          <cell r="N2524">
            <v>0</v>
          </cell>
          <cell r="O2524">
            <v>0</v>
          </cell>
          <cell r="P2524">
            <v>10000000</v>
          </cell>
        </row>
        <row r="2525">
          <cell r="N2525">
            <v>0</v>
          </cell>
          <cell r="O2525">
            <v>0</v>
          </cell>
          <cell r="P2525">
            <v>1240000</v>
          </cell>
        </row>
        <row r="2526">
          <cell r="N2526">
            <v>0</v>
          </cell>
          <cell r="O2526">
            <v>0</v>
          </cell>
          <cell r="P2526">
            <v>10675000</v>
          </cell>
        </row>
        <row r="2527">
          <cell r="N2527">
            <v>0</v>
          </cell>
          <cell r="O2527">
            <v>0</v>
          </cell>
          <cell r="P2527">
            <v>142401386</v>
          </cell>
        </row>
        <row r="2528">
          <cell r="N2528">
            <v>0</v>
          </cell>
          <cell r="O2528">
            <v>0</v>
          </cell>
          <cell r="P2528">
            <v>-191204</v>
          </cell>
        </row>
        <row r="2529">
          <cell r="N2529">
            <v>0</v>
          </cell>
          <cell r="O2529">
            <v>0</v>
          </cell>
          <cell r="P2529">
            <v>-26619</v>
          </cell>
        </row>
        <row r="2530">
          <cell r="N2530">
            <v>0</v>
          </cell>
          <cell r="O2530">
            <v>0</v>
          </cell>
          <cell r="P2530">
            <v>-296406</v>
          </cell>
        </row>
        <row r="2531">
          <cell r="N2531">
            <v>0</v>
          </cell>
          <cell r="O2531">
            <v>0</v>
          </cell>
          <cell r="P2531">
            <v>2399040</v>
          </cell>
        </row>
        <row r="2532">
          <cell r="N2532">
            <v>0</v>
          </cell>
          <cell r="O2532">
            <v>0</v>
          </cell>
          <cell r="P2532">
            <v>73834967</v>
          </cell>
        </row>
        <row r="2533">
          <cell r="N2533">
            <v>0</v>
          </cell>
          <cell r="O2533">
            <v>0</v>
          </cell>
          <cell r="P2533">
            <v>-2305307</v>
          </cell>
        </row>
        <row r="2534">
          <cell r="N2534">
            <v>0</v>
          </cell>
          <cell r="O2534">
            <v>0</v>
          </cell>
          <cell r="P2534">
            <v>37224000</v>
          </cell>
        </row>
        <row r="2535">
          <cell r="N2535">
            <v>0</v>
          </cell>
          <cell r="O2535">
            <v>0</v>
          </cell>
          <cell r="P2535">
            <v>-103722544</v>
          </cell>
        </row>
        <row r="2536">
          <cell r="N2536">
            <v>0</v>
          </cell>
          <cell r="O2536">
            <v>0</v>
          </cell>
          <cell r="P2536">
            <v>4028240</v>
          </cell>
        </row>
        <row r="2537">
          <cell r="N2537">
            <v>0</v>
          </cell>
          <cell r="O2537">
            <v>0</v>
          </cell>
          <cell r="P2537">
            <v>0</v>
          </cell>
        </row>
        <row r="2538">
          <cell r="N2538">
            <v>0</v>
          </cell>
          <cell r="O2538">
            <v>0</v>
          </cell>
          <cell r="P2538">
            <v>14121670</v>
          </cell>
        </row>
        <row r="2539">
          <cell r="N2539">
            <v>0</v>
          </cell>
          <cell r="O2539">
            <v>0</v>
          </cell>
          <cell r="P2539">
            <v>-222511</v>
          </cell>
        </row>
        <row r="2540">
          <cell r="N2540">
            <v>0</v>
          </cell>
          <cell r="O2540">
            <v>0</v>
          </cell>
          <cell r="P2540">
            <v>-50549525</v>
          </cell>
        </row>
        <row r="2541">
          <cell r="N2541">
            <v>0</v>
          </cell>
          <cell r="O2541">
            <v>0</v>
          </cell>
          <cell r="P2541">
            <v>69793</v>
          </cell>
        </row>
        <row r="2542">
          <cell r="N2542">
            <v>0</v>
          </cell>
          <cell r="O2542">
            <v>0</v>
          </cell>
          <cell r="P2542">
            <v>1684662</v>
          </cell>
        </row>
        <row r="2543">
          <cell r="N2543">
            <v>0</v>
          </cell>
          <cell r="O2543">
            <v>0</v>
          </cell>
          <cell r="P2543">
            <v>-10683311</v>
          </cell>
        </row>
        <row r="2544">
          <cell r="N2544">
            <v>0</v>
          </cell>
          <cell r="O2544">
            <v>0</v>
          </cell>
          <cell r="P2544">
            <v>400000</v>
          </cell>
        </row>
        <row r="2545">
          <cell r="N2545">
            <v>0</v>
          </cell>
          <cell r="O2545">
            <v>0</v>
          </cell>
          <cell r="P2545">
            <v>-22390563</v>
          </cell>
        </row>
        <row r="2546">
          <cell r="N2546">
            <v>0</v>
          </cell>
          <cell r="O2546">
            <v>0</v>
          </cell>
          <cell r="P2546">
            <v>-1900636</v>
          </cell>
        </row>
        <row r="2547">
          <cell r="N2547">
            <v>0</v>
          </cell>
          <cell r="O2547">
            <v>0</v>
          </cell>
          <cell r="P2547">
            <v>-1964612</v>
          </cell>
        </row>
        <row r="2548">
          <cell r="N2548">
            <v>0</v>
          </cell>
          <cell r="O2548">
            <v>0</v>
          </cell>
          <cell r="P2548">
            <v>186091</v>
          </cell>
        </row>
        <row r="2549">
          <cell r="N2549">
            <v>0</v>
          </cell>
          <cell r="O2549">
            <v>0</v>
          </cell>
          <cell r="P2549">
            <v>-283246</v>
          </cell>
        </row>
        <row r="2550">
          <cell r="N2550">
            <v>0</v>
          </cell>
          <cell r="O2550">
            <v>0</v>
          </cell>
          <cell r="P2550">
            <v>2606000</v>
          </cell>
        </row>
        <row r="2551">
          <cell r="N2551">
            <v>0</v>
          </cell>
          <cell r="O2551">
            <v>0</v>
          </cell>
          <cell r="P2551">
            <v>-24246423</v>
          </cell>
        </row>
        <row r="2552">
          <cell r="N2552">
            <v>0</v>
          </cell>
          <cell r="O2552">
            <v>0</v>
          </cell>
          <cell r="P2552">
            <v>-24065430</v>
          </cell>
        </row>
        <row r="2553">
          <cell r="N2553">
            <v>0</v>
          </cell>
          <cell r="O2553">
            <v>0</v>
          </cell>
          <cell r="P2553">
            <v>-12626910</v>
          </cell>
        </row>
        <row r="2554">
          <cell r="N2554">
            <v>0</v>
          </cell>
          <cell r="O2554">
            <v>0</v>
          </cell>
          <cell r="P2554">
            <v>-29899096</v>
          </cell>
        </row>
        <row r="2555">
          <cell r="N2555">
            <v>0</v>
          </cell>
          <cell r="O2555">
            <v>0</v>
          </cell>
          <cell r="P2555">
            <v>2996910</v>
          </cell>
        </row>
        <row r="2556">
          <cell r="N2556">
            <v>0</v>
          </cell>
          <cell r="O2556">
            <v>0</v>
          </cell>
          <cell r="P2556">
            <v>-220118</v>
          </cell>
        </row>
        <row r="2557">
          <cell r="N2557">
            <v>0</v>
          </cell>
          <cell r="O2557">
            <v>0</v>
          </cell>
          <cell r="P2557">
            <v>1786</v>
          </cell>
        </row>
        <row r="2558">
          <cell r="N2558">
            <v>0</v>
          </cell>
          <cell r="O2558">
            <v>0</v>
          </cell>
          <cell r="P2558">
            <v>-9747951</v>
          </cell>
        </row>
        <row r="2559">
          <cell r="N2559">
            <v>0</v>
          </cell>
          <cell r="O2559">
            <v>0</v>
          </cell>
          <cell r="P2559">
            <v>-1320156</v>
          </cell>
        </row>
        <row r="2560">
          <cell r="N2560">
            <v>0</v>
          </cell>
          <cell r="O2560">
            <v>0</v>
          </cell>
          <cell r="P2560">
            <v>-5270914</v>
          </cell>
        </row>
        <row r="2561">
          <cell r="N2561">
            <v>0</v>
          </cell>
          <cell r="O2561">
            <v>0</v>
          </cell>
          <cell r="P2561">
            <v>-8081809</v>
          </cell>
        </row>
        <row r="2562">
          <cell r="N2562">
            <v>0</v>
          </cell>
          <cell r="O2562">
            <v>0</v>
          </cell>
          <cell r="P2562">
            <v>487</v>
          </cell>
        </row>
        <row r="2563">
          <cell r="N2563">
            <v>0</v>
          </cell>
          <cell r="O2563">
            <v>0</v>
          </cell>
          <cell r="P2563">
            <v>-6934202</v>
          </cell>
        </row>
        <row r="2564">
          <cell r="N2564">
            <v>0</v>
          </cell>
          <cell r="O2564">
            <v>0</v>
          </cell>
          <cell r="P2564">
            <v>-16526</v>
          </cell>
        </row>
        <row r="2565">
          <cell r="N2565">
            <v>0</v>
          </cell>
          <cell r="O2565">
            <v>0</v>
          </cell>
          <cell r="P2565">
            <v>-2492089</v>
          </cell>
        </row>
        <row r="2566">
          <cell r="N2566">
            <v>0</v>
          </cell>
          <cell r="O2566">
            <v>0</v>
          </cell>
          <cell r="P2566">
            <v>66362</v>
          </cell>
        </row>
        <row r="2567">
          <cell r="N2567">
            <v>0</v>
          </cell>
          <cell r="O2567">
            <v>0</v>
          </cell>
          <cell r="P2567">
            <v>9731812</v>
          </cell>
        </row>
        <row r="2568">
          <cell r="N2568">
            <v>0</v>
          </cell>
          <cell r="O2568">
            <v>0</v>
          </cell>
          <cell r="P2568">
            <v>-77705634</v>
          </cell>
        </row>
        <row r="2569">
          <cell r="N2569">
            <v>0</v>
          </cell>
          <cell r="O2569">
            <v>0</v>
          </cell>
          <cell r="P2569">
            <v>0</v>
          </cell>
        </row>
        <row r="2570">
          <cell r="N2570">
            <v>0</v>
          </cell>
          <cell r="O2570">
            <v>0</v>
          </cell>
          <cell r="P2570">
            <v>-4400000</v>
          </cell>
        </row>
        <row r="2571">
          <cell r="N2571">
            <v>0</v>
          </cell>
          <cell r="O2571">
            <v>0</v>
          </cell>
          <cell r="P2571">
            <v>-3722400</v>
          </cell>
        </row>
        <row r="2572">
          <cell r="N2572">
            <v>0</v>
          </cell>
          <cell r="O2572">
            <v>0</v>
          </cell>
          <cell r="P2572">
            <v>17667841</v>
          </cell>
        </row>
        <row r="2573">
          <cell r="N2573">
            <v>0</v>
          </cell>
          <cell r="O2573">
            <v>0</v>
          </cell>
          <cell r="P2573">
            <v>-888300</v>
          </cell>
        </row>
        <row r="2574">
          <cell r="N2574">
            <v>0</v>
          </cell>
          <cell r="O2574">
            <v>0</v>
          </cell>
          <cell r="P2574">
            <v>2067873</v>
          </cell>
        </row>
        <row r="2575">
          <cell r="N2575">
            <v>0</v>
          </cell>
          <cell r="O2575">
            <v>0</v>
          </cell>
          <cell r="P2575">
            <v>692386800</v>
          </cell>
        </row>
        <row r="2576">
          <cell r="N2576">
            <v>0</v>
          </cell>
          <cell r="O2576">
            <v>0</v>
          </cell>
          <cell r="P2576">
            <v>0</v>
          </cell>
        </row>
        <row r="2577">
          <cell r="N2577">
            <v>0</v>
          </cell>
          <cell r="O2577">
            <v>0</v>
          </cell>
          <cell r="P2577">
            <v>0</v>
          </cell>
        </row>
        <row r="2578">
          <cell r="N2578">
            <v>0</v>
          </cell>
          <cell r="O2578">
            <v>0</v>
          </cell>
          <cell r="P2578">
            <v>0</v>
          </cell>
        </row>
        <row r="2579">
          <cell r="N2579">
            <v>0</v>
          </cell>
          <cell r="O2579">
            <v>0</v>
          </cell>
          <cell r="P2579">
            <v>0</v>
          </cell>
        </row>
        <row r="2580">
          <cell r="N2580">
            <v>0</v>
          </cell>
          <cell r="O2580">
            <v>0</v>
          </cell>
          <cell r="P2580">
            <v>0</v>
          </cell>
        </row>
        <row r="2581">
          <cell r="N2581">
            <v>0</v>
          </cell>
          <cell r="O2581">
            <v>0</v>
          </cell>
          <cell r="P2581">
            <v>0</v>
          </cell>
        </row>
        <row r="2582">
          <cell r="N2582">
            <v>0</v>
          </cell>
          <cell r="O2582">
            <v>0</v>
          </cell>
          <cell r="P2582">
            <v>0</v>
          </cell>
        </row>
        <row r="2583">
          <cell r="N2583">
            <v>0</v>
          </cell>
          <cell r="O2583">
            <v>0</v>
          </cell>
          <cell r="P2583">
            <v>0</v>
          </cell>
        </row>
        <row r="2584">
          <cell r="N2584">
            <v>0</v>
          </cell>
          <cell r="O2584">
            <v>0</v>
          </cell>
          <cell r="P2584">
            <v>0</v>
          </cell>
        </row>
        <row r="2585">
          <cell r="N2585">
            <v>0</v>
          </cell>
          <cell r="O2585">
            <v>0</v>
          </cell>
          <cell r="P2585">
            <v>0</v>
          </cell>
        </row>
        <row r="2586">
          <cell r="N2586">
            <v>0</v>
          </cell>
          <cell r="O2586">
            <v>0</v>
          </cell>
          <cell r="P2586">
            <v>0</v>
          </cell>
        </row>
        <row r="2587">
          <cell r="N2587">
            <v>0</v>
          </cell>
          <cell r="O2587">
            <v>0</v>
          </cell>
          <cell r="P2587">
            <v>0</v>
          </cell>
        </row>
        <row r="2588">
          <cell r="N2588">
            <v>0</v>
          </cell>
          <cell r="O2588">
            <v>0</v>
          </cell>
          <cell r="P2588">
            <v>0</v>
          </cell>
        </row>
        <row r="2589">
          <cell r="N2589">
            <v>0</v>
          </cell>
          <cell r="O2589">
            <v>0</v>
          </cell>
          <cell r="P2589">
            <v>0</v>
          </cell>
        </row>
        <row r="2590">
          <cell r="N2590">
            <v>0</v>
          </cell>
          <cell r="O2590">
            <v>0</v>
          </cell>
          <cell r="P2590">
            <v>0</v>
          </cell>
        </row>
        <row r="2591">
          <cell r="N2591">
            <v>0</v>
          </cell>
          <cell r="O2591">
            <v>0</v>
          </cell>
          <cell r="P2591">
            <v>0</v>
          </cell>
        </row>
        <row r="2592">
          <cell r="N2592">
            <v>0</v>
          </cell>
          <cell r="O2592">
            <v>0</v>
          </cell>
          <cell r="P2592">
            <v>0</v>
          </cell>
        </row>
        <row r="2593">
          <cell r="N2593">
            <v>0</v>
          </cell>
          <cell r="O2593">
            <v>0</v>
          </cell>
          <cell r="P2593">
            <v>-646348189</v>
          </cell>
        </row>
        <row r="2594">
          <cell r="N2594">
            <v>0</v>
          </cell>
          <cell r="O2594">
            <v>0</v>
          </cell>
          <cell r="P2594">
            <v>4400000</v>
          </cell>
        </row>
        <row r="2595">
          <cell r="N2595">
            <v>0</v>
          </cell>
          <cell r="O2595">
            <v>0</v>
          </cell>
          <cell r="P2595">
            <v>3722400</v>
          </cell>
        </row>
        <row r="2596">
          <cell r="N2596">
            <v>0</v>
          </cell>
          <cell r="O2596">
            <v>0</v>
          </cell>
          <cell r="P2596">
            <v>888300</v>
          </cell>
        </row>
        <row r="2597">
          <cell r="N2597">
            <v>0</v>
          </cell>
          <cell r="O2597">
            <v>0</v>
          </cell>
          <cell r="P2597">
            <v>23000000</v>
          </cell>
        </row>
        <row r="2598">
          <cell r="N2598">
            <v>0</v>
          </cell>
          <cell r="O2598">
            <v>0</v>
          </cell>
          <cell r="P2598">
            <v>-2500000000</v>
          </cell>
        </row>
        <row r="2599">
          <cell r="N2599">
            <v>0</v>
          </cell>
          <cell r="O2599">
            <v>0</v>
          </cell>
          <cell r="P2599">
            <v>220000000</v>
          </cell>
        </row>
        <row r="2600">
          <cell r="N2600">
            <v>0</v>
          </cell>
          <cell r="O2600">
            <v>0</v>
          </cell>
          <cell r="P2600">
            <v>2500000000</v>
          </cell>
        </row>
        <row r="2601">
          <cell r="N2601">
            <v>0</v>
          </cell>
          <cell r="O2601">
            <v>0</v>
          </cell>
          <cell r="P2601">
            <v>-220000000</v>
          </cell>
        </row>
        <row r="2602">
          <cell r="N2602">
            <v>0</v>
          </cell>
          <cell r="O2602">
            <v>0</v>
          </cell>
          <cell r="P2602">
            <v>-23000000</v>
          </cell>
        </row>
        <row r="2603">
          <cell r="N2603">
            <v>0</v>
          </cell>
          <cell r="O2603">
            <v>0</v>
          </cell>
          <cell r="P2603">
            <v>-2067873</v>
          </cell>
        </row>
        <row r="2604">
          <cell r="N2604">
            <v>0</v>
          </cell>
          <cell r="O2604">
            <v>0</v>
          </cell>
          <cell r="P2604">
            <v>0</v>
          </cell>
        </row>
        <row r="2605">
          <cell r="N2605">
            <v>0</v>
          </cell>
          <cell r="O2605">
            <v>0</v>
          </cell>
          <cell r="P2605">
            <v>0</v>
          </cell>
        </row>
        <row r="2606">
          <cell r="N2606">
            <v>0</v>
          </cell>
          <cell r="O2606">
            <v>0</v>
          </cell>
          <cell r="P2606">
            <v>0</v>
          </cell>
        </row>
        <row r="2607">
          <cell r="N2607">
            <v>0</v>
          </cell>
          <cell r="O2607">
            <v>0</v>
          </cell>
          <cell r="P2607">
            <v>0</v>
          </cell>
        </row>
        <row r="2608">
          <cell r="N2608">
            <v>0</v>
          </cell>
          <cell r="O2608">
            <v>0</v>
          </cell>
          <cell r="P2608">
            <v>0</v>
          </cell>
        </row>
        <row r="2609">
          <cell r="N2609">
            <v>0</v>
          </cell>
          <cell r="O2609">
            <v>0</v>
          </cell>
          <cell r="P2609">
            <v>0</v>
          </cell>
        </row>
        <row r="2610">
          <cell r="N2610">
            <v>0</v>
          </cell>
          <cell r="O2610">
            <v>0</v>
          </cell>
          <cell r="P2610">
            <v>0</v>
          </cell>
        </row>
        <row r="2611">
          <cell r="N2611">
            <v>0</v>
          </cell>
          <cell r="O2611">
            <v>0</v>
          </cell>
          <cell r="P2611">
            <v>0</v>
          </cell>
        </row>
        <row r="2612">
          <cell r="N2612">
            <v>0</v>
          </cell>
          <cell r="O2612">
            <v>0</v>
          </cell>
          <cell r="P2612">
            <v>-44000000</v>
          </cell>
        </row>
        <row r="2613">
          <cell r="N2613">
            <v>0</v>
          </cell>
          <cell r="O2613">
            <v>0</v>
          </cell>
          <cell r="P2613">
            <v>-120500000</v>
          </cell>
        </row>
        <row r="2614">
          <cell r="N2614">
            <v>0</v>
          </cell>
          <cell r="O2614">
            <v>0</v>
          </cell>
          <cell r="P2614">
            <v>-83025000</v>
          </cell>
        </row>
        <row r="2615">
          <cell r="N2615">
            <v>0</v>
          </cell>
          <cell r="O2615">
            <v>0</v>
          </cell>
          <cell r="P2615">
            <v>-10000000</v>
          </cell>
        </row>
        <row r="2616">
          <cell r="N2616">
            <v>0</v>
          </cell>
          <cell r="O2616">
            <v>0</v>
          </cell>
          <cell r="P2616">
            <v>-1240000</v>
          </cell>
        </row>
        <row r="2617">
          <cell r="N2617">
            <v>0</v>
          </cell>
          <cell r="O2617">
            <v>0</v>
          </cell>
          <cell r="P2617">
            <v>-10675000</v>
          </cell>
        </row>
        <row r="2618">
          <cell r="N2618">
            <v>0</v>
          </cell>
          <cell r="O2618">
            <v>0</v>
          </cell>
          <cell r="P2618">
            <v>-139100000</v>
          </cell>
        </row>
        <row r="2619">
          <cell r="N2619">
            <v>0</v>
          </cell>
          <cell r="O2619">
            <v>0</v>
          </cell>
          <cell r="P2619">
            <v>-2399040</v>
          </cell>
        </row>
        <row r="2620">
          <cell r="N2620">
            <v>0</v>
          </cell>
          <cell r="O2620">
            <v>0</v>
          </cell>
          <cell r="P2620">
            <v>-73834967</v>
          </cell>
        </row>
        <row r="2621">
          <cell r="N2621">
            <v>0</v>
          </cell>
          <cell r="O2621">
            <v>0</v>
          </cell>
          <cell r="P2621">
            <v>44000000</v>
          </cell>
        </row>
        <row r="2622">
          <cell r="N2622">
            <v>0</v>
          </cell>
          <cell r="O2622">
            <v>0</v>
          </cell>
          <cell r="P2622">
            <v>-37224000</v>
          </cell>
        </row>
        <row r="2623">
          <cell r="N2623">
            <v>0</v>
          </cell>
          <cell r="O2623">
            <v>0</v>
          </cell>
          <cell r="P2623">
            <v>120500000</v>
          </cell>
        </row>
        <row r="2624">
          <cell r="N2624">
            <v>0</v>
          </cell>
          <cell r="O2624">
            <v>0</v>
          </cell>
          <cell r="P2624">
            <v>37224000</v>
          </cell>
        </row>
        <row r="2625">
          <cell r="N2625">
            <v>0</v>
          </cell>
          <cell r="O2625">
            <v>0</v>
          </cell>
          <cell r="P2625">
            <v>83025000</v>
          </cell>
        </row>
        <row r="2626">
          <cell r="N2626">
            <v>0</v>
          </cell>
          <cell r="O2626">
            <v>0</v>
          </cell>
          <cell r="P2626">
            <v>10000000</v>
          </cell>
        </row>
        <row r="2627">
          <cell r="N2627">
            <v>0</v>
          </cell>
          <cell r="O2627">
            <v>0</v>
          </cell>
          <cell r="P2627">
            <v>-400000</v>
          </cell>
        </row>
        <row r="2628">
          <cell r="N2628">
            <v>0</v>
          </cell>
          <cell r="O2628">
            <v>0</v>
          </cell>
          <cell r="P2628">
            <v>36</v>
          </cell>
        </row>
        <row r="2629">
          <cell r="N2629">
            <v>0</v>
          </cell>
          <cell r="O2629">
            <v>0</v>
          </cell>
          <cell r="P2629">
            <v>1240000</v>
          </cell>
        </row>
        <row r="2630">
          <cell r="N2630">
            <v>0</v>
          </cell>
          <cell r="O2630">
            <v>0</v>
          </cell>
          <cell r="P2630">
            <v>400000</v>
          </cell>
        </row>
        <row r="2631">
          <cell r="N2631">
            <v>0</v>
          </cell>
          <cell r="O2631">
            <v>0</v>
          </cell>
          <cell r="P2631">
            <v>10675000</v>
          </cell>
        </row>
        <row r="2632">
          <cell r="N2632">
            <v>0</v>
          </cell>
          <cell r="O2632">
            <v>0</v>
          </cell>
          <cell r="P2632">
            <v>-2606000</v>
          </cell>
        </row>
        <row r="2633">
          <cell r="N2633">
            <v>0</v>
          </cell>
          <cell r="O2633">
            <v>0</v>
          </cell>
          <cell r="P2633">
            <v>139100000</v>
          </cell>
        </row>
        <row r="2634">
          <cell r="N2634">
            <v>0</v>
          </cell>
          <cell r="O2634">
            <v>0</v>
          </cell>
          <cell r="P2634">
            <v>0</v>
          </cell>
        </row>
        <row r="2635">
          <cell r="N2635">
            <v>0</v>
          </cell>
          <cell r="O2635">
            <v>0</v>
          </cell>
          <cell r="P2635">
            <v>2399040</v>
          </cell>
        </row>
        <row r="2636">
          <cell r="N2636">
            <v>0</v>
          </cell>
          <cell r="O2636">
            <v>0</v>
          </cell>
          <cell r="P2636">
            <v>2606000</v>
          </cell>
        </row>
        <row r="2637">
          <cell r="N2637">
            <v>0</v>
          </cell>
          <cell r="O2637">
            <v>0</v>
          </cell>
          <cell r="P2637">
            <v>-8393522</v>
          </cell>
        </row>
        <row r="2638">
          <cell r="N2638">
            <v>0</v>
          </cell>
          <cell r="O2638">
            <v>0</v>
          </cell>
          <cell r="P2638">
            <v>73834967</v>
          </cell>
        </row>
        <row r="2639">
          <cell r="N2639">
            <v>0</v>
          </cell>
          <cell r="O2639">
            <v>0</v>
          </cell>
          <cell r="P2639">
            <v>-100000000</v>
          </cell>
        </row>
        <row r="2640">
          <cell r="N2640">
            <v>0</v>
          </cell>
          <cell r="O2640">
            <v>0</v>
          </cell>
          <cell r="P2640">
            <v>-100000000</v>
          </cell>
        </row>
        <row r="2641">
          <cell r="N2641">
            <v>0</v>
          </cell>
          <cell r="O2641">
            <v>0</v>
          </cell>
          <cell r="P2641">
            <v>0</v>
          </cell>
        </row>
        <row r="2642">
          <cell r="N2642">
            <v>0</v>
          </cell>
          <cell r="O2642">
            <v>0</v>
          </cell>
          <cell r="P2642">
            <v>-396000000</v>
          </cell>
        </row>
        <row r="2643">
          <cell r="N2643">
            <v>0</v>
          </cell>
          <cell r="O2643">
            <v>0</v>
          </cell>
          <cell r="P2643">
            <v>-490000000</v>
          </cell>
        </row>
        <row r="2644">
          <cell r="N2644">
            <v>0</v>
          </cell>
          <cell r="O2644">
            <v>0</v>
          </cell>
          <cell r="P2644">
            <v>-100000000</v>
          </cell>
        </row>
        <row r="2645">
          <cell r="N2645">
            <v>0</v>
          </cell>
          <cell r="O2645">
            <v>0</v>
          </cell>
          <cell r="P2645">
            <v>-20000000</v>
          </cell>
        </row>
        <row r="2646">
          <cell r="N2646">
            <v>0</v>
          </cell>
          <cell r="O2646">
            <v>0</v>
          </cell>
          <cell r="P2646">
            <v>-6724000</v>
          </cell>
        </row>
        <row r="2647">
          <cell r="N2647">
            <v>0</v>
          </cell>
          <cell r="O2647">
            <v>0</v>
          </cell>
          <cell r="P2647">
            <v>-2000000</v>
          </cell>
        </row>
        <row r="2648">
          <cell r="N2648">
            <v>0</v>
          </cell>
          <cell r="O2648">
            <v>0</v>
          </cell>
          <cell r="P2648">
            <v>-10675000</v>
          </cell>
        </row>
        <row r="2649">
          <cell r="N2649">
            <v>0</v>
          </cell>
          <cell r="O2649">
            <v>0</v>
          </cell>
          <cell r="P2649">
            <v>-110500000</v>
          </cell>
        </row>
        <row r="2650">
          <cell r="N2650">
            <v>0</v>
          </cell>
          <cell r="O2650">
            <v>0</v>
          </cell>
          <cell r="P2650">
            <v>-530158849</v>
          </cell>
        </row>
        <row r="2651">
          <cell r="N2651">
            <v>0</v>
          </cell>
          <cell r="O2651">
            <v>0</v>
          </cell>
          <cell r="P2651">
            <v>-726900000</v>
          </cell>
        </row>
        <row r="2652">
          <cell r="N2652">
            <v>0</v>
          </cell>
          <cell r="O2652">
            <v>0</v>
          </cell>
          <cell r="P2652">
            <v>-353790500</v>
          </cell>
        </row>
        <row r="2653">
          <cell r="N2653">
            <v>0</v>
          </cell>
          <cell r="O2653">
            <v>0</v>
          </cell>
          <cell r="P2653">
            <v>-360793408</v>
          </cell>
        </row>
        <row r="2654">
          <cell r="N2654">
            <v>0</v>
          </cell>
          <cell r="O2654">
            <v>0</v>
          </cell>
          <cell r="P2654">
            <v>-247032404</v>
          </cell>
        </row>
        <row r="2655">
          <cell r="N2655">
            <v>0</v>
          </cell>
          <cell r="O2655">
            <v>0</v>
          </cell>
          <cell r="P2655">
            <v>-72059400</v>
          </cell>
        </row>
        <row r="2656">
          <cell r="N2656">
            <v>0</v>
          </cell>
          <cell r="O2656">
            <v>0</v>
          </cell>
          <cell r="P2656">
            <v>-111298500</v>
          </cell>
        </row>
        <row r="2657">
          <cell r="N2657">
            <v>0</v>
          </cell>
          <cell r="O2657">
            <v>0</v>
          </cell>
          <cell r="P2657">
            <v>-475500000</v>
          </cell>
        </row>
        <row r="2658">
          <cell r="N2658">
            <v>0</v>
          </cell>
          <cell r="O2658">
            <v>0</v>
          </cell>
          <cell r="P2658">
            <v>-106763843</v>
          </cell>
        </row>
        <row r="2659">
          <cell r="N2659">
            <v>0</v>
          </cell>
          <cell r="O2659">
            <v>0</v>
          </cell>
          <cell r="P2659">
            <v>0</v>
          </cell>
        </row>
        <row r="2660">
          <cell r="N2660">
            <v>0</v>
          </cell>
          <cell r="O2660">
            <v>0</v>
          </cell>
          <cell r="P2660">
            <v>-429105730</v>
          </cell>
        </row>
        <row r="2661">
          <cell r="N2661">
            <v>0</v>
          </cell>
          <cell r="O2661">
            <v>0</v>
          </cell>
          <cell r="P2661">
            <v>-1343213828</v>
          </cell>
        </row>
        <row r="2662">
          <cell r="N2662">
            <v>0</v>
          </cell>
          <cell r="O2662">
            <v>0</v>
          </cell>
          <cell r="P2662">
            <v>-90000000</v>
          </cell>
        </row>
        <row r="2663">
          <cell r="N2663">
            <v>0</v>
          </cell>
          <cell r="O2663">
            <v>0</v>
          </cell>
          <cell r="P2663">
            <v>-4725000</v>
          </cell>
        </row>
        <row r="2664">
          <cell r="N2664">
            <v>0</v>
          </cell>
          <cell r="O2664">
            <v>0</v>
          </cell>
          <cell r="P2664">
            <v>-14684611</v>
          </cell>
        </row>
        <row r="2665">
          <cell r="N2665">
            <v>0</v>
          </cell>
          <cell r="O2665">
            <v>0</v>
          </cell>
          <cell r="P2665">
            <v>-115926200</v>
          </cell>
        </row>
        <row r="2666">
          <cell r="N2666">
            <v>0</v>
          </cell>
          <cell r="O2666">
            <v>0</v>
          </cell>
          <cell r="P2666">
            <v>-735809419</v>
          </cell>
        </row>
        <row r="2667">
          <cell r="N2667">
            <v>0</v>
          </cell>
          <cell r="O2667">
            <v>0</v>
          </cell>
          <cell r="P2667">
            <v>-1742500</v>
          </cell>
        </row>
        <row r="2668">
          <cell r="N2668">
            <v>0</v>
          </cell>
          <cell r="O2668">
            <v>0</v>
          </cell>
          <cell r="P2668">
            <v>-43507854</v>
          </cell>
        </row>
        <row r="2669">
          <cell r="N2669">
            <v>0</v>
          </cell>
          <cell r="O2669">
            <v>0</v>
          </cell>
          <cell r="P2669">
            <v>-201832</v>
          </cell>
        </row>
        <row r="2670">
          <cell r="N2670">
            <v>0</v>
          </cell>
          <cell r="O2670">
            <v>0</v>
          </cell>
          <cell r="P2670">
            <v>-18716520</v>
          </cell>
        </row>
        <row r="2671">
          <cell r="N2671">
            <v>0</v>
          </cell>
          <cell r="O2671">
            <v>0</v>
          </cell>
          <cell r="P2671">
            <v>-447107480</v>
          </cell>
        </row>
        <row r="2672">
          <cell r="N2672">
            <v>0</v>
          </cell>
          <cell r="O2672">
            <v>0</v>
          </cell>
          <cell r="P2672">
            <v>-743400</v>
          </cell>
        </row>
        <row r="2673">
          <cell r="N2673">
            <v>0</v>
          </cell>
          <cell r="O2673">
            <v>0</v>
          </cell>
          <cell r="P2673">
            <v>76810572</v>
          </cell>
        </row>
        <row r="2674">
          <cell r="N2674">
            <v>0</v>
          </cell>
          <cell r="O2674">
            <v>0</v>
          </cell>
          <cell r="P2674">
            <v>0</v>
          </cell>
        </row>
        <row r="2675">
          <cell r="N2675">
            <v>0</v>
          </cell>
          <cell r="O2675">
            <v>0</v>
          </cell>
          <cell r="P2675">
            <v>427609154</v>
          </cell>
        </row>
        <row r="2676">
          <cell r="N2676">
            <v>0</v>
          </cell>
          <cell r="O2676">
            <v>0</v>
          </cell>
          <cell r="P2676">
            <v>-27504257</v>
          </cell>
        </row>
        <row r="2677">
          <cell r="N2677">
            <v>0</v>
          </cell>
          <cell r="O2677">
            <v>0</v>
          </cell>
          <cell r="P2677">
            <v>-572229876</v>
          </cell>
        </row>
        <row r="2678">
          <cell r="N2678">
            <v>0</v>
          </cell>
          <cell r="O2678">
            <v>0</v>
          </cell>
          <cell r="P2678">
            <v>0</v>
          </cell>
        </row>
        <row r="2679">
          <cell r="N2679">
            <v>0</v>
          </cell>
          <cell r="O2679">
            <v>0</v>
          </cell>
          <cell r="P2679">
            <v>-431031615</v>
          </cell>
        </row>
        <row r="2680">
          <cell r="N2680">
            <v>0</v>
          </cell>
          <cell r="O2680">
            <v>0</v>
          </cell>
          <cell r="P2680">
            <v>-327178719</v>
          </cell>
        </row>
        <row r="2681">
          <cell r="N2681">
            <v>0</v>
          </cell>
          <cell r="O2681">
            <v>0</v>
          </cell>
          <cell r="P2681">
            <v>1684662</v>
          </cell>
        </row>
        <row r="2682">
          <cell r="N2682">
            <v>0</v>
          </cell>
          <cell r="O2682">
            <v>0</v>
          </cell>
          <cell r="P2682">
            <v>-144001977</v>
          </cell>
        </row>
        <row r="2683">
          <cell r="N2683">
            <v>0</v>
          </cell>
          <cell r="O2683">
            <v>0</v>
          </cell>
          <cell r="P2683">
            <v>-810149486</v>
          </cell>
        </row>
        <row r="2684">
          <cell r="N2684">
            <v>0</v>
          </cell>
          <cell r="O2684">
            <v>0</v>
          </cell>
          <cell r="P2684">
            <v>-43530910</v>
          </cell>
        </row>
        <row r="2685">
          <cell r="N2685">
            <v>0</v>
          </cell>
          <cell r="O2685">
            <v>0</v>
          </cell>
          <cell r="P2685">
            <v>-769306108</v>
          </cell>
        </row>
        <row r="2686">
          <cell r="N2686">
            <v>0</v>
          </cell>
          <cell r="O2686">
            <v>0</v>
          </cell>
          <cell r="P2686">
            <v>180991369</v>
          </cell>
        </row>
        <row r="2687">
          <cell r="N2687">
            <v>0</v>
          </cell>
          <cell r="O2687">
            <v>0</v>
          </cell>
          <cell r="P2687">
            <v>-143317044</v>
          </cell>
        </row>
        <row r="2688">
          <cell r="N2688">
            <v>0</v>
          </cell>
          <cell r="O2688">
            <v>0</v>
          </cell>
          <cell r="P2688">
            <v>-454465217</v>
          </cell>
        </row>
        <row r="2689">
          <cell r="N2689">
            <v>0</v>
          </cell>
          <cell r="O2689">
            <v>0</v>
          </cell>
          <cell r="P2689">
            <v>12388818</v>
          </cell>
        </row>
        <row r="2690">
          <cell r="N2690">
            <v>0</v>
          </cell>
          <cell r="O2690">
            <v>0</v>
          </cell>
          <cell r="P2690">
            <v>-139033113</v>
          </cell>
        </row>
        <row r="2691">
          <cell r="N2691">
            <v>0</v>
          </cell>
          <cell r="O2691">
            <v>0</v>
          </cell>
          <cell r="P2691">
            <v>-111646656</v>
          </cell>
        </row>
        <row r="2692">
          <cell r="N2692">
            <v>0</v>
          </cell>
          <cell r="O2692">
            <v>0</v>
          </cell>
          <cell r="P2692">
            <v>-141365468</v>
          </cell>
        </row>
        <row r="2693">
          <cell r="N2693">
            <v>0</v>
          </cell>
          <cell r="O2693">
            <v>0</v>
          </cell>
          <cell r="P2693">
            <v>2267025</v>
          </cell>
        </row>
        <row r="2694">
          <cell r="N2694">
            <v>0</v>
          </cell>
          <cell r="O2694">
            <v>0</v>
          </cell>
          <cell r="P2694">
            <v>-427609154</v>
          </cell>
        </row>
        <row r="2695">
          <cell r="N2695">
            <v>0</v>
          </cell>
          <cell r="O2695">
            <v>0</v>
          </cell>
          <cell r="P2695">
            <v>27504257</v>
          </cell>
        </row>
        <row r="2696">
          <cell r="N2696">
            <v>0</v>
          </cell>
          <cell r="O2696">
            <v>0</v>
          </cell>
          <cell r="P2696">
            <v>572229876</v>
          </cell>
        </row>
        <row r="2697">
          <cell r="N2697">
            <v>0</v>
          </cell>
          <cell r="O2697">
            <v>0</v>
          </cell>
          <cell r="P2697">
            <v>0</v>
          </cell>
        </row>
        <row r="2698">
          <cell r="N2698">
            <v>0</v>
          </cell>
          <cell r="O2698">
            <v>0</v>
          </cell>
          <cell r="P2698">
            <v>431031615</v>
          </cell>
        </row>
        <row r="2699">
          <cell r="N2699">
            <v>0</v>
          </cell>
          <cell r="O2699">
            <v>0</v>
          </cell>
          <cell r="P2699">
            <v>327178719</v>
          </cell>
        </row>
        <row r="2700">
          <cell r="N2700">
            <v>0</v>
          </cell>
          <cell r="O2700">
            <v>0</v>
          </cell>
          <cell r="P2700">
            <v>-1684662</v>
          </cell>
        </row>
        <row r="2701">
          <cell r="N2701">
            <v>0</v>
          </cell>
          <cell r="O2701">
            <v>0</v>
          </cell>
          <cell r="P2701">
            <v>144001977</v>
          </cell>
        </row>
        <row r="2702">
          <cell r="N2702">
            <v>0</v>
          </cell>
          <cell r="O2702">
            <v>0</v>
          </cell>
          <cell r="P2702">
            <v>810149486</v>
          </cell>
        </row>
        <row r="2703">
          <cell r="N2703">
            <v>0</v>
          </cell>
          <cell r="O2703">
            <v>0</v>
          </cell>
          <cell r="P2703">
            <v>43530910</v>
          </cell>
        </row>
        <row r="2704">
          <cell r="N2704">
            <v>0</v>
          </cell>
          <cell r="O2704">
            <v>0</v>
          </cell>
          <cell r="P2704">
            <v>769306108</v>
          </cell>
        </row>
        <row r="2705">
          <cell r="N2705">
            <v>0</v>
          </cell>
          <cell r="O2705">
            <v>0</v>
          </cell>
          <cell r="P2705">
            <v>-180991369</v>
          </cell>
        </row>
        <row r="2706">
          <cell r="N2706">
            <v>0</v>
          </cell>
          <cell r="O2706">
            <v>0</v>
          </cell>
          <cell r="P2706">
            <v>143317044</v>
          </cell>
        </row>
        <row r="2707">
          <cell r="N2707">
            <v>0</v>
          </cell>
          <cell r="O2707">
            <v>0</v>
          </cell>
          <cell r="P2707">
            <v>454465217</v>
          </cell>
        </row>
        <row r="2708">
          <cell r="N2708">
            <v>0</v>
          </cell>
          <cell r="O2708">
            <v>0</v>
          </cell>
          <cell r="P2708">
            <v>-12388818</v>
          </cell>
        </row>
        <row r="2709">
          <cell r="N2709">
            <v>0</v>
          </cell>
          <cell r="O2709">
            <v>0</v>
          </cell>
          <cell r="P2709">
            <v>139033113</v>
          </cell>
        </row>
        <row r="2710">
          <cell r="N2710">
            <v>0</v>
          </cell>
          <cell r="O2710">
            <v>0</v>
          </cell>
          <cell r="P2710">
            <v>111646656</v>
          </cell>
        </row>
        <row r="2711">
          <cell r="N2711">
            <v>0</v>
          </cell>
          <cell r="O2711">
            <v>0</v>
          </cell>
          <cell r="P2711">
            <v>141365468</v>
          </cell>
        </row>
        <row r="2712">
          <cell r="N2712">
            <v>0</v>
          </cell>
          <cell r="O2712">
            <v>0</v>
          </cell>
          <cell r="P2712">
            <v>-2267025</v>
          </cell>
        </row>
        <row r="2713">
          <cell r="N2713">
            <v>0</v>
          </cell>
          <cell r="O2713">
            <v>0</v>
          </cell>
          <cell r="P2713">
            <v>-86206324</v>
          </cell>
        </row>
        <row r="2714">
          <cell r="N2714">
            <v>0</v>
          </cell>
          <cell r="O2714">
            <v>0</v>
          </cell>
          <cell r="P2714">
            <v>-467075426</v>
          </cell>
        </row>
        <row r="2715">
          <cell r="N2715">
            <v>0</v>
          </cell>
          <cell r="O2715">
            <v>0</v>
          </cell>
          <cell r="P2715">
            <v>-227232602</v>
          </cell>
        </row>
        <row r="2716">
          <cell r="N2716">
            <v>0</v>
          </cell>
          <cell r="O2716">
            <v>0</v>
          </cell>
          <cell r="P2716">
            <v>-69516550</v>
          </cell>
        </row>
        <row r="2717">
          <cell r="N2717">
            <v>0</v>
          </cell>
          <cell r="O2717">
            <v>0</v>
          </cell>
          <cell r="P2717">
            <v>-56939794</v>
          </cell>
        </row>
        <row r="2718">
          <cell r="N2718">
            <v>0</v>
          </cell>
          <cell r="O2718">
            <v>0</v>
          </cell>
          <cell r="P2718">
            <v>1133512</v>
          </cell>
        </row>
        <row r="2719">
          <cell r="N2719">
            <v>0</v>
          </cell>
          <cell r="O2719">
            <v>0</v>
          </cell>
          <cell r="P2719">
            <v>86206324</v>
          </cell>
        </row>
        <row r="2720">
          <cell r="N2720">
            <v>0</v>
          </cell>
          <cell r="O2720">
            <v>0</v>
          </cell>
          <cell r="P2720">
            <v>467075426</v>
          </cell>
        </row>
        <row r="2721">
          <cell r="N2721">
            <v>0</v>
          </cell>
          <cell r="O2721">
            <v>0</v>
          </cell>
          <cell r="P2721">
            <v>227232602</v>
          </cell>
        </row>
        <row r="2722">
          <cell r="N2722">
            <v>0</v>
          </cell>
          <cell r="O2722">
            <v>0</v>
          </cell>
          <cell r="P2722">
            <v>69516550</v>
          </cell>
        </row>
        <row r="2723">
          <cell r="N2723">
            <v>0</v>
          </cell>
          <cell r="O2723">
            <v>0</v>
          </cell>
          <cell r="P2723">
            <v>56939794</v>
          </cell>
        </row>
        <row r="2724">
          <cell r="N2724">
            <v>0</v>
          </cell>
          <cell r="O2724">
            <v>0</v>
          </cell>
          <cell r="P2724">
            <v>-1133512</v>
          </cell>
        </row>
        <row r="2725">
          <cell r="N2725">
            <v>0</v>
          </cell>
          <cell r="O2725">
            <v>0</v>
          </cell>
          <cell r="P2725">
            <v>427609154</v>
          </cell>
        </row>
        <row r="2726">
          <cell r="N2726">
            <v>0</v>
          </cell>
          <cell r="O2726">
            <v>0</v>
          </cell>
          <cell r="P2726">
            <v>-36368257</v>
          </cell>
        </row>
        <row r="2727">
          <cell r="N2727">
            <v>0</v>
          </cell>
          <cell r="O2727">
            <v>0</v>
          </cell>
          <cell r="P2727">
            <v>-451729876</v>
          </cell>
        </row>
        <row r="2728">
          <cell r="N2728">
            <v>0</v>
          </cell>
          <cell r="O2728">
            <v>0</v>
          </cell>
          <cell r="P2728">
            <v>0</v>
          </cell>
        </row>
        <row r="2729">
          <cell r="N2729">
            <v>0</v>
          </cell>
          <cell r="O2729">
            <v>0</v>
          </cell>
          <cell r="P2729">
            <v>-315201615</v>
          </cell>
        </row>
        <row r="2730">
          <cell r="N2730">
            <v>0</v>
          </cell>
          <cell r="O2730">
            <v>0</v>
          </cell>
          <cell r="P2730">
            <v>-244153719</v>
          </cell>
        </row>
        <row r="2731">
          <cell r="N2731">
            <v>0</v>
          </cell>
          <cell r="O2731">
            <v>0</v>
          </cell>
          <cell r="P2731">
            <v>1684662</v>
          </cell>
        </row>
        <row r="2732">
          <cell r="N2732">
            <v>0</v>
          </cell>
          <cell r="O2732">
            <v>0</v>
          </cell>
          <cell r="P2732">
            <v>-60351977</v>
          </cell>
        </row>
        <row r="2733">
          <cell r="N2733">
            <v>0</v>
          </cell>
          <cell r="O2733">
            <v>0</v>
          </cell>
          <cell r="P2733">
            <v>-771949661</v>
          </cell>
        </row>
        <row r="2734">
          <cell r="N2734">
            <v>0</v>
          </cell>
          <cell r="O2734">
            <v>0</v>
          </cell>
          <cell r="P2734">
            <v>-15987647</v>
          </cell>
        </row>
        <row r="2735">
          <cell r="N2735">
            <v>0</v>
          </cell>
          <cell r="O2735">
            <v>0</v>
          </cell>
          <cell r="P2735">
            <v>-191665108</v>
          </cell>
        </row>
        <row r="2736">
          <cell r="N2736">
            <v>0</v>
          </cell>
          <cell r="O2736">
            <v>0</v>
          </cell>
          <cell r="P2736">
            <v>180991369</v>
          </cell>
        </row>
        <row r="2737">
          <cell r="N2737">
            <v>0</v>
          </cell>
          <cell r="O2737">
            <v>0</v>
          </cell>
          <cell r="P2737">
            <v>-143317044</v>
          </cell>
        </row>
        <row r="2738">
          <cell r="N2738">
            <v>0</v>
          </cell>
          <cell r="O2738">
            <v>0</v>
          </cell>
          <cell r="P2738">
            <v>-454465217</v>
          </cell>
        </row>
        <row r="2739">
          <cell r="N2739">
            <v>0</v>
          </cell>
          <cell r="O2739">
            <v>0</v>
          </cell>
          <cell r="P2739">
            <v>12388818</v>
          </cell>
        </row>
        <row r="2740">
          <cell r="N2740">
            <v>0</v>
          </cell>
          <cell r="O2740">
            <v>0</v>
          </cell>
          <cell r="P2740">
            <v>-139033113</v>
          </cell>
        </row>
        <row r="2741">
          <cell r="N2741">
            <v>0</v>
          </cell>
          <cell r="O2741">
            <v>0</v>
          </cell>
          <cell r="P2741">
            <v>-92232668</v>
          </cell>
        </row>
        <row r="2742">
          <cell r="N2742">
            <v>0</v>
          </cell>
          <cell r="O2742">
            <v>0</v>
          </cell>
          <cell r="P2742">
            <v>-125155372</v>
          </cell>
        </row>
        <row r="2743">
          <cell r="N2743">
            <v>0</v>
          </cell>
          <cell r="O2743">
            <v>0</v>
          </cell>
          <cell r="P2743">
            <v>133149914</v>
          </cell>
        </row>
        <row r="2744">
          <cell r="N2744">
            <v>0</v>
          </cell>
          <cell r="O2744">
            <v>0</v>
          </cell>
          <cell r="P2744">
            <v>-63040324</v>
          </cell>
        </row>
        <row r="2745">
          <cell r="N2745">
            <v>0</v>
          </cell>
          <cell r="O2745">
            <v>0</v>
          </cell>
          <cell r="P2745">
            <v>-443818177</v>
          </cell>
        </row>
        <row r="2746">
          <cell r="N2746">
            <v>0</v>
          </cell>
          <cell r="O2746">
            <v>0</v>
          </cell>
          <cell r="P2746">
            <v>-227232602</v>
          </cell>
        </row>
        <row r="2747">
          <cell r="N2747">
            <v>0</v>
          </cell>
          <cell r="O2747">
            <v>0</v>
          </cell>
          <cell r="P2747">
            <v>-69516550</v>
          </cell>
        </row>
        <row r="2748">
          <cell r="N2748">
            <v>0</v>
          </cell>
          <cell r="O2748">
            <v>0</v>
          </cell>
          <cell r="P2748">
            <v>-47038660</v>
          </cell>
        </row>
        <row r="2749">
          <cell r="N2749">
            <v>0</v>
          </cell>
          <cell r="O2749">
            <v>0</v>
          </cell>
          <cell r="P2749">
            <v>66574956</v>
          </cell>
        </row>
        <row r="2750">
          <cell r="N2750">
            <v>0</v>
          </cell>
          <cell r="O2750">
            <v>0</v>
          </cell>
          <cell r="P2750">
            <v>-427609154</v>
          </cell>
        </row>
        <row r="2751">
          <cell r="N2751">
            <v>0</v>
          </cell>
          <cell r="O2751">
            <v>0</v>
          </cell>
          <cell r="P2751">
            <v>252294457</v>
          </cell>
        </row>
        <row r="2752">
          <cell r="N2752">
            <v>0</v>
          </cell>
          <cell r="O2752">
            <v>0</v>
          </cell>
          <cell r="P2752">
            <v>658493719</v>
          </cell>
        </row>
        <row r="2753">
          <cell r="N2753">
            <v>0</v>
          </cell>
          <cell r="O2753">
            <v>0</v>
          </cell>
          <cell r="P2753">
            <v>0</v>
          </cell>
        </row>
        <row r="2754">
          <cell r="N2754">
            <v>0</v>
          </cell>
          <cell r="O2754">
            <v>0</v>
          </cell>
          <cell r="P2754">
            <v>1126537097</v>
          </cell>
        </row>
        <row r="2755">
          <cell r="N2755">
            <v>0</v>
          </cell>
          <cell r="O2755">
            <v>0</v>
          </cell>
          <cell r="P2755">
            <v>2813176966</v>
          </cell>
        </row>
        <row r="2756">
          <cell r="N2756">
            <v>0</v>
          </cell>
          <cell r="O2756">
            <v>0</v>
          </cell>
          <cell r="P2756">
            <v>188315338</v>
          </cell>
        </row>
        <row r="2757">
          <cell r="N2757">
            <v>0</v>
          </cell>
          <cell r="O2757">
            <v>0</v>
          </cell>
          <cell r="P2757">
            <v>82094477</v>
          </cell>
        </row>
        <row r="2758">
          <cell r="N2758">
            <v>0</v>
          </cell>
          <cell r="O2758">
            <v>0</v>
          </cell>
          <cell r="P2758">
            <v>1268201524</v>
          </cell>
        </row>
        <row r="2759">
          <cell r="N2759">
            <v>0</v>
          </cell>
          <cell r="O2759">
            <v>0</v>
          </cell>
          <cell r="P2759">
            <v>50104167</v>
          </cell>
        </row>
        <row r="2760">
          <cell r="N2760">
            <v>0</v>
          </cell>
          <cell r="O2760">
            <v>0</v>
          </cell>
          <cell r="P2760">
            <v>749272588</v>
          </cell>
        </row>
        <row r="2761">
          <cell r="N2761">
            <v>0</v>
          </cell>
          <cell r="O2761">
            <v>0</v>
          </cell>
          <cell r="P2761">
            <v>363852091</v>
          </cell>
        </row>
        <row r="2762">
          <cell r="N2762">
            <v>0</v>
          </cell>
          <cell r="O2762">
            <v>0</v>
          </cell>
          <cell r="P2762">
            <v>870217044</v>
          </cell>
        </row>
        <row r="2763">
          <cell r="N2763">
            <v>0</v>
          </cell>
          <cell r="O2763">
            <v>0</v>
          </cell>
          <cell r="P2763">
            <v>1035488319</v>
          </cell>
        </row>
        <row r="2764">
          <cell r="N2764">
            <v>0</v>
          </cell>
          <cell r="O2764">
            <v>0</v>
          </cell>
          <cell r="P2764">
            <v>348404590</v>
          </cell>
        </row>
        <row r="2765">
          <cell r="N2765">
            <v>0</v>
          </cell>
          <cell r="O2765">
            <v>0</v>
          </cell>
          <cell r="P2765">
            <v>455582067</v>
          </cell>
        </row>
        <row r="2766">
          <cell r="N2766">
            <v>0</v>
          </cell>
          <cell r="O2766">
            <v>0</v>
          </cell>
          <cell r="P2766">
            <v>211330728</v>
          </cell>
        </row>
        <row r="2767">
          <cell r="N2767">
            <v>0</v>
          </cell>
          <cell r="O2767">
            <v>0</v>
          </cell>
          <cell r="P2767">
            <v>237197272</v>
          </cell>
        </row>
        <row r="2768">
          <cell r="N2768">
            <v>0</v>
          </cell>
          <cell r="O2768">
            <v>0</v>
          </cell>
          <cell r="P2768">
            <v>275775130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利96"/>
      <sheetName val="送付用"/>
      <sheetName val="住民税 (3)"/>
      <sheetName val="TEM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(旧）"/>
      <sheetName val="負債(旧）"/>
      <sheetName val="#REF"/>
      <sheetName val="預利96"/>
      <sheetName val="Book1"/>
      <sheetName val="TEMP"/>
    </sheetNames>
    <sheetDataSet>
      <sheetData sheetId="0" refreshError="1">
        <row r="21">
          <cell r="J21">
            <v>0</v>
          </cell>
        </row>
        <row r="27">
          <cell r="J27">
            <v>0</v>
          </cell>
        </row>
        <row r="29">
          <cell r="J29">
            <v>0</v>
          </cell>
        </row>
        <row r="38">
          <cell r="J38">
            <v>0</v>
          </cell>
        </row>
      </sheetData>
      <sheetData sheetId="1" refreshError="1">
        <row r="48">
          <cell r="F48">
            <v>0</v>
          </cell>
        </row>
        <row r="54">
          <cell r="F5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店ｺｰﾄﾞ"/>
      <sheetName val="送付用"/>
      <sheetName val="負債"/>
      <sheetName val="住民税 (3)"/>
    </sheetNames>
    <sheetDataSet>
      <sheetData sheetId="0" refreshError="1">
        <row r="2">
          <cell r="A2">
            <v>47</v>
          </cell>
          <cell r="B2">
            <v>11</v>
          </cell>
          <cell r="C2">
            <v>470</v>
          </cell>
          <cell r="D2" t="str">
            <v>明石</v>
          </cell>
        </row>
        <row r="3">
          <cell r="A3">
            <v>53</v>
          </cell>
          <cell r="B3">
            <v>15</v>
          </cell>
          <cell r="C3">
            <v>530</v>
          </cell>
          <cell r="D3" t="str">
            <v>高松</v>
          </cell>
        </row>
        <row r="4">
          <cell r="A4">
            <v>131</v>
          </cell>
          <cell r="B4">
            <v>4</v>
          </cell>
          <cell r="C4">
            <v>1310</v>
          </cell>
          <cell r="D4" t="str">
            <v>赤羽</v>
          </cell>
        </row>
        <row r="5">
          <cell r="A5">
            <v>149</v>
          </cell>
          <cell r="B5">
            <v>16</v>
          </cell>
          <cell r="C5">
            <v>1490</v>
          </cell>
          <cell r="D5" t="str">
            <v>広島</v>
          </cell>
        </row>
        <row r="6">
          <cell r="A6">
            <v>162</v>
          </cell>
          <cell r="B6">
            <v>16</v>
          </cell>
          <cell r="C6">
            <v>1620</v>
          </cell>
          <cell r="D6" t="str">
            <v>倉敷</v>
          </cell>
        </row>
        <row r="7">
          <cell r="A7">
            <v>190</v>
          </cell>
          <cell r="D7" t="str">
            <v>八王子</v>
          </cell>
        </row>
        <row r="8">
          <cell r="A8">
            <v>206</v>
          </cell>
          <cell r="B8">
            <v>13</v>
          </cell>
          <cell r="C8">
            <v>2060</v>
          </cell>
          <cell r="D8" t="str">
            <v>中もず</v>
          </cell>
        </row>
        <row r="9">
          <cell r="A9">
            <v>212</v>
          </cell>
          <cell r="B9">
            <v>15</v>
          </cell>
          <cell r="C9">
            <v>2120</v>
          </cell>
          <cell r="D9" t="str">
            <v>松山</v>
          </cell>
        </row>
        <row r="10">
          <cell r="A10">
            <v>223</v>
          </cell>
          <cell r="B10">
            <v>9</v>
          </cell>
          <cell r="C10">
            <v>2230</v>
          </cell>
          <cell r="D10" t="str">
            <v>栄</v>
          </cell>
        </row>
        <row r="11">
          <cell r="A11">
            <v>225</v>
          </cell>
          <cell r="B11">
            <v>15</v>
          </cell>
          <cell r="C11">
            <v>2250</v>
          </cell>
          <cell r="D11" t="str">
            <v>徳島</v>
          </cell>
        </row>
        <row r="12">
          <cell r="A12">
            <v>232</v>
          </cell>
          <cell r="B12">
            <v>16</v>
          </cell>
          <cell r="C12">
            <v>2320</v>
          </cell>
          <cell r="D12" t="str">
            <v>広島駅前</v>
          </cell>
        </row>
        <row r="13">
          <cell r="A13">
            <v>235</v>
          </cell>
          <cell r="B13">
            <v>10</v>
          </cell>
          <cell r="C13">
            <v>2350</v>
          </cell>
          <cell r="D13" t="str">
            <v>京橋</v>
          </cell>
        </row>
        <row r="14">
          <cell r="A14">
            <v>238</v>
          </cell>
          <cell r="B14">
            <v>7</v>
          </cell>
          <cell r="C14">
            <v>2380</v>
          </cell>
          <cell r="D14" t="str">
            <v>戸塚</v>
          </cell>
        </row>
        <row r="15">
          <cell r="A15">
            <v>239</v>
          </cell>
          <cell r="B15">
            <v>7</v>
          </cell>
          <cell r="C15">
            <v>2390</v>
          </cell>
          <cell r="D15" t="str">
            <v>横浜西口</v>
          </cell>
        </row>
        <row r="16">
          <cell r="A16">
            <v>241</v>
          </cell>
          <cell r="B16">
            <v>2</v>
          </cell>
          <cell r="C16">
            <v>2410</v>
          </cell>
          <cell r="D16" t="str">
            <v>山形</v>
          </cell>
        </row>
        <row r="17">
          <cell r="A17">
            <v>244</v>
          </cell>
          <cell r="B17">
            <v>9</v>
          </cell>
          <cell r="C17">
            <v>2440</v>
          </cell>
          <cell r="D17" t="str">
            <v>豊橋</v>
          </cell>
        </row>
        <row r="18">
          <cell r="A18">
            <v>245</v>
          </cell>
          <cell r="D18" t="str">
            <v>鳴子</v>
          </cell>
        </row>
        <row r="19">
          <cell r="A19">
            <v>249</v>
          </cell>
          <cell r="B19">
            <v>10</v>
          </cell>
          <cell r="C19">
            <v>2490</v>
          </cell>
          <cell r="D19" t="str">
            <v>住道</v>
          </cell>
        </row>
        <row r="20">
          <cell r="A20">
            <v>254</v>
          </cell>
          <cell r="B20">
            <v>9</v>
          </cell>
          <cell r="C20">
            <v>2540</v>
          </cell>
          <cell r="D20" t="str">
            <v>上飯田</v>
          </cell>
        </row>
        <row r="21">
          <cell r="A21">
            <v>256</v>
          </cell>
          <cell r="B21">
            <v>2</v>
          </cell>
          <cell r="C21">
            <v>2560</v>
          </cell>
          <cell r="D21" t="str">
            <v>盛岡</v>
          </cell>
        </row>
        <row r="22">
          <cell r="A22">
            <v>257</v>
          </cell>
          <cell r="B22">
            <v>5</v>
          </cell>
          <cell r="C22">
            <v>2570</v>
          </cell>
          <cell r="D22" t="str">
            <v>大島</v>
          </cell>
        </row>
        <row r="23">
          <cell r="A23">
            <v>260</v>
          </cell>
          <cell r="B23">
            <v>9</v>
          </cell>
          <cell r="C23">
            <v>2600</v>
          </cell>
          <cell r="D23" t="str">
            <v>金山</v>
          </cell>
        </row>
        <row r="24">
          <cell r="A24">
            <v>263</v>
          </cell>
          <cell r="B24">
            <v>6</v>
          </cell>
          <cell r="C24">
            <v>2630</v>
          </cell>
          <cell r="D24" t="str">
            <v>水戸</v>
          </cell>
        </row>
        <row r="25">
          <cell r="A25">
            <v>265</v>
          </cell>
          <cell r="B25">
            <v>3</v>
          </cell>
          <cell r="C25">
            <v>2650</v>
          </cell>
          <cell r="D25" t="str">
            <v>新潟</v>
          </cell>
        </row>
        <row r="26">
          <cell r="A26">
            <v>269</v>
          </cell>
          <cell r="B26">
            <v>6</v>
          </cell>
          <cell r="C26">
            <v>2690</v>
          </cell>
          <cell r="D26" t="str">
            <v>千葉</v>
          </cell>
        </row>
        <row r="27">
          <cell r="A27">
            <v>272</v>
          </cell>
          <cell r="B27">
            <v>6</v>
          </cell>
          <cell r="C27">
            <v>2720</v>
          </cell>
          <cell r="D27" t="str">
            <v>木更津</v>
          </cell>
        </row>
        <row r="28">
          <cell r="A28">
            <v>280</v>
          </cell>
          <cell r="B28">
            <v>4</v>
          </cell>
          <cell r="C28">
            <v>2800</v>
          </cell>
          <cell r="D28" t="str">
            <v>志木</v>
          </cell>
        </row>
        <row r="29">
          <cell r="A29">
            <v>282</v>
          </cell>
          <cell r="B29">
            <v>11</v>
          </cell>
          <cell r="C29">
            <v>2820</v>
          </cell>
          <cell r="D29" t="str">
            <v>姫路</v>
          </cell>
        </row>
        <row r="30">
          <cell r="A30">
            <v>285</v>
          </cell>
          <cell r="B30">
            <v>2</v>
          </cell>
          <cell r="C30">
            <v>2850</v>
          </cell>
          <cell r="D30" t="str">
            <v>仙台</v>
          </cell>
        </row>
        <row r="31">
          <cell r="A31">
            <v>287</v>
          </cell>
          <cell r="B31">
            <v>14</v>
          </cell>
          <cell r="C31">
            <v>2870</v>
          </cell>
          <cell r="D31" t="str">
            <v>藤森</v>
          </cell>
        </row>
        <row r="32">
          <cell r="A32">
            <v>289</v>
          </cell>
          <cell r="B32">
            <v>5</v>
          </cell>
          <cell r="C32">
            <v>2890</v>
          </cell>
          <cell r="D32" t="str">
            <v>市川</v>
          </cell>
        </row>
        <row r="33">
          <cell r="A33">
            <v>291</v>
          </cell>
          <cell r="B33">
            <v>13</v>
          </cell>
          <cell r="C33">
            <v>2910</v>
          </cell>
          <cell r="D33" t="str">
            <v>大和高田</v>
          </cell>
        </row>
        <row r="34">
          <cell r="A34">
            <v>292</v>
          </cell>
          <cell r="B34">
            <v>11</v>
          </cell>
          <cell r="C34">
            <v>2920</v>
          </cell>
          <cell r="D34" t="str">
            <v>湊川</v>
          </cell>
        </row>
        <row r="35">
          <cell r="A35">
            <v>294</v>
          </cell>
          <cell r="B35">
            <v>11</v>
          </cell>
          <cell r="C35">
            <v>2940</v>
          </cell>
          <cell r="D35" t="str">
            <v>舞子</v>
          </cell>
        </row>
        <row r="36">
          <cell r="A36">
            <v>298</v>
          </cell>
          <cell r="B36">
            <v>3</v>
          </cell>
          <cell r="C36">
            <v>2980</v>
          </cell>
          <cell r="D36" t="str">
            <v>長野</v>
          </cell>
        </row>
        <row r="37">
          <cell r="A37">
            <v>299</v>
          </cell>
          <cell r="B37">
            <v>12</v>
          </cell>
          <cell r="C37">
            <v>2990</v>
          </cell>
          <cell r="D37" t="str">
            <v>高岡</v>
          </cell>
        </row>
        <row r="38">
          <cell r="A38">
            <v>301</v>
          </cell>
          <cell r="D38" t="str">
            <v>富田林</v>
          </cell>
        </row>
        <row r="39">
          <cell r="A39">
            <v>305</v>
          </cell>
          <cell r="B39">
            <v>13</v>
          </cell>
          <cell r="C39">
            <v>3050</v>
          </cell>
          <cell r="D39" t="str">
            <v>金剛</v>
          </cell>
        </row>
        <row r="40">
          <cell r="A40">
            <v>310</v>
          </cell>
          <cell r="B40">
            <v>7</v>
          </cell>
          <cell r="C40">
            <v>3100</v>
          </cell>
          <cell r="D40" t="str">
            <v>港南台</v>
          </cell>
        </row>
        <row r="41">
          <cell r="A41">
            <v>311</v>
          </cell>
          <cell r="B41">
            <v>13</v>
          </cell>
          <cell r="C41">
            <v>3110</v>
          </cell>
          <cell r="D41" t="str">
            <v>光明池</v>
          </cell>
        </row>
        <row r="42">
          <cell r="A42">
            <v>312</v>
          </cell>
          <cell r="B42">
            <v>16</v>
          </cell>
          <cell r="C42">
            <v>3120</v>
          </cell>
          <cell r="D42" t="str">
            <v>下関</v>
          </cell>
        </row>
        <row r="43">
          <cell r="A43">
            <v>313</v>
          </cell>
          <cell r="B43">
            <v>10</v>
          </cell>
          <cell r="C43">
            <v>3130</v>
          </cell>
          <cell r="D43" t="str">
            <v>夙川</v>
          </cell>
        </row>
        <row r="44">
          <cell r="A44">
            <v>314</v>
          </cell>
          <cell r="B44">
            <v>7</v>
          </cell>
          <cell r="C44">
            <v>3140</v>
          </cell>
          <cell r="D44" t="str">
            <v>相模原</v>
          </cell>
        </row>
        <row r="45">
          <cell r="A45">
            <v>315</v>
          </cell>
          <cell r="B45">
            <v>10</v>
          </cell>
          <cell r="C45">
            <v>3150</v>
          </cell>
          <cell r="D45" t="str">
            <v>西宮</v>
          </cell>
        </row>
        <row r="46">
          <cell r="A46">
            <v>317</v>
          </cell>
          <cell r="B46">
            <v>4</v>
          </cell>
          <cell r="C46">
            <v>3170</v>
          </cell>
          <cell r="D46" t="str">
            <v>西台</v>
          </cell>
        </row>
        <row r="47">
          <cell r="A47">
            <v>318</v>
          </cell>
          <cell r="B47">
            <v>10</v>
          </cell>
          <cell r="C47">
            <v>3180</v>
          </cell>
          <cell r="D47" t="str">
            <v>塚口</v>
          </cell>
        </row>
        <row r="48">
          <cell r="A48">
            <v>320</v>
          </cell>
          <cell r="B48">
            <v>3</v>
          </cell>
          <cell r="C48">
            <v>3200</v>
          </cell>
          <cell r="D48" t="str">
            <v>鶴岡</v>
          </cell>
        </row>
        <row r="49">
          <cell r="A49">
            <v>321</v>
          </cell>
          <cell r="B49">
            <v>16</v>
          </cell>
          <cell r="C49">
            <v>3210</v>
          </cell>
          <cell r="D49" t="str">
            <v>岡山</v>
          </cell>
        </row>
        <row r="50">
          <cell r="A50">
            <v>323</v>
          </cell>
          <cell r="B50">
            <v>10</v>
          </cell>
          <cell r="C50">
            <v>3230</v>
          </cell>
          <cell r="D50" t="str">
            <v>芦屋浜</v>
          </cell>
        </row>
        <row r="51">
          <cell r="A51">
            <v>325</v>
          </cell>
          <cell r="D51" t="str">
            <v>小平</v>
          </cell>
        </row>
        <row r="52">
          <cell r="A52">
            <v>326</v>
          </cell>
          <cell r="B52">
            <v>5</v>
          </cell>
          <cell r="C52">
            <v>3260</v>
          </cell>
          <cell r="D52" t="str">
            <v>南越谷</v>
          </cell>
        </row>
        <row r="53">
          <cell r="A53">
            <v>329</v>
          </cell>
          <cell r="B53">
            <v>3</v>
          </cell>
          <cell r="C53">
            <v>3290</v>
          </cell>
          <cell r="D53" t="str">
            <v>熊谷</v>
          </cell>
        </row>
        <row r="54">
          <cell r="A54">
            <v>330</v>
          </cell>
          <cell r="B54">
            <v>12</v>
          </cell>
          <cell r="C54">
            <v>3300</v>
          </cell>
          <cell r="D54" t="str">
            <v>吹田</v>
          </cell>
        </row>
        <row r="55">
          <cell r="A55">
            <v>331</v>
          </cell>
          <cell r="B55">
            <v>15</v>
          </cell>
          <cell r="C55">
            <v>3310</v>
          </cell>
          <cell r="D55" t="str">
            <v>南松山</v>
          </cell>
        </row>
        <row r="56">
          <cell r="A56">
            <v>332</v>
          </cell>
          <cell r="B56">
            <v>15</v>
          </cell>
          <cell r="C56">
            <v>3320</v>
          </cell>
          <cell r="D56" t="str">
            <v>丸亀</v>
          </cell>
        </row>
        <row r="57">
          <cell r="A57">
            <v>339</v>
          </cell>
          <cell r="B57">
            <v>6</v>
          </cell>
          <cell r="C57">
            <v>3390</v>
          </cell>
          <cell r="D57" t="str">
            <v>成田</v>
          </cell>
        </row>
        <row r="58">
          <cell r="A58">
            <v>340</v>
          </cell>
          <cell r="B58">
            <v>13</v>
          </cell>
          <cell r="C58">
            <v>3400</v>
          </cell>
          <cell r="D58" t="str">
            <v>おおとり</v>
          </cell>
        </row>
        <row r="59">
          <cell r="A59">
            <v>342</v>
          </cell>
          <cell r="B59">
            <v>14</v>
          </cell>
          <cell r="C59">
            <v>3420</v>
          </cell>
          <cell r="D59" t="str">
            <v>和歌山</v>
          </cell>
        </row>
        <row r="60">
          <cell r="A60">
            <v>344</v>
          </cell>
          <cell r="B60">
            <v>8</v>
          </cell>
          <cell r="C60">
            <v>3440</v>
          </cell>
          <cell r="D60" t="str">
            <v>船橋</v>
          </cell>
        </row>
        <row r="61">
          <cell r="A61">
            <v>347</v>
          </cell>
          <cell r="B61">
            <v>13</v>
          </cell>
          <cell r="C61">
            <v>3470</v>
          </cell>
          <cell r="D61" t="str">
            <v>堺東</v>
          </cell>
        </row>
        <row r="62">
          <cell r="A62">
            <v>348</v>
          </cell>
          <cell r="B62">
            <v>3</v>
          </cell>
          <cell r="C62">
            <v>3480</v>
          </cell>
          <cell r="D62" t="str">
            <v>秋田</v>
          </cell>
        </row>
        <row r="63">
          <cell r="A63">
            <v>349</v>
          </cell>
          <cell r="B63">
            <v>12</v>
          </cell>
          <cell r="C63">
            <v>3490</v>
          </cell>
          <cell r="D63" t="str">
            <v>金沢</v>
          </cell>
        </row>
        <row r="64">
          <cell r="A64">
            <v>350</v>
          </cell>
          <cell r="B64">
            <v>5</v>
          </cell>
          <cell r="C64">
            <v>3500</v>
          </cell>
          <cell r="D64" t="str">
            <v>新松戸</v>
          </cell>
        </row>
        <row r="65">
          <cell r="A65">
            <v>351</v>
          </cell>
          <cell r="B65">
            <v>4</v>
          </cell>
          <cell r="C65">
            <v>3510</v>
          </cell>
          <cell r="D65" t="str">
            <v>所沢</v>
          </cell>
        </row>
        <row r="66">
          <cell r="A66">
            <v>353</v>
          </cell>
          <cell r="B66">
            <v>11</v>
          </cell>
          <cell r="C66">
            <v>3530</v>
          </cell>
          <cell r="D66" t="str">
            <v>板宿</v>
          </cell>
        </row>
        <row r="67">
          <cell r="A67">
            <v>355</v>
          </cell>
          <cell r="B67">
            <v>4</v>
          </cell>
          <cell r="C67">
            <v>3550</v>
          </cell>
          <cell r="D67" t="str">
            <v>大宮</v>
          </cell>
        </row>
        <row r="68">
          <cell r="A68">
            <v>357</v>
          </cell>
          <cell r="B68">
            <v>5</v>
          </cell>
          <cell r="C68">
            <v>3570</v>
          </cell>
          <cell r="D68" t="str">
            <v>西葛西</v>
          </cell>
        </row>
        <row r="69">
          <cell r="A69">
            <v>361</v>
          </cell>
          <cell r="B69">
            <v>11</v>
          </cell>
          <cell r="C69">
            <v>3610</v>
          </cell>
          <cell r="D69" t="str">
            <v>加古川ＰＴ</v>
          </cell>
        </row>
        <row r="70">
          <cell r="A70">
            <v>362</v>
          </cell>
          <cell r="B70">
            <v>14</v>
          </cell>
          <cell r="C70">
            <v>3620</v>
          </cell>
          <cell r="D70" t="str">
            <v>古川橋駅前</v>
          </cell>
        </row>
        <row r="71">
          <cell r="A71">
            <v>366</v>
          </cell>
          <cell r="B71">
            <v>6</v>
          </cell>
          <cell r="C71">
            <v>3660</v>
          </cell>
          <cell r="D71" t="str">
            <v>筑波学園</v>
          </cell>
        </row>
        <row r="72">
          <cell r="A72">
            <v>372</v>
          </cell>
          <cell r="B72">
            <v>7</v>
          </cell>
          <cell r="C72">
            <v>3720</v>
          </cell>
          <cell r="D72" t="str">
            <v>海老名</v>
          </cell>
        </row>
        <row r="73">
          <cell r="A73">
            <v>373</v>
          </cell>
          <cell r="B73">
            <v>3</v>
          </cell>
          <cell r="C73">
            <v>3730</v>
          </cell>
          <cell r="D73" t="str">
            <v>長岡</v>
          </cell>
        </row>
        <row r="74">
          <cell r="A74">
            <v>378</v>
          </cell>
          <cell r="B74">
            <v>4</v>
          </cell>
          <cell r="C74">
            <v>3780</v>
          </cell>
          <cell r="D74" t="str">
            <v>東鷲宮</v>
          </cell>
        </row>
        <row r="75">
          <cell r="A75">
            <v>379</v>
          </cell>
          <cell r="B75">
            <v>6</v>
          </cell>
          <cell r="C75">
            <v>3790</v>
          </cell>
          <cell r="D75" t="str">
            <v>津田沼</v>
          </cell>
        </row>
        <row r="76">
          <cell r="A76">
            <v>380</v>
          </cell>
          <cell r="B76">
            <v>13</v>
          </cell>
          <cell r="C76">
            <v>3800</v>
          </cell>
          <cell r="D76" t="str">
            <v>西大和</v>
          </cell>
        </row>
        <row r="77">
          <cell r="A77">
            <v>381</v>
          </cell>
          <cell r="B77">
            <v>13</v>
          </cell>
          <cell r="C77">
            <v>3810</v>
          </cell>
          <cell r="D77" t="str">
            <v>長吉</v>
          </cell>
        </row>
        <row r="78">
          <cell r="A78">
            <v>382</v>
          </cell>
          <cell r="B78">
            <v>6</v>
          </cell>
          <cell r="C78">
            <v>3820</v>
          </cell>
          <cell r="D78" t="str">
            <v>長浦</v>
          </cell>
        </row>
        <row r="79">
          <cell r="A79">
            <v>383</v>
          </cell>
          <cell r="B79">
            <v>10</v>
          </cell>
          <cell r="C79">
            <v>3830</v>
          </cell>
          <cell r="D79" t="str">
            <v>池田駅前</v>
          </cell>
        </row>
        <row r="80">
          <cell r="A80">
            <v>388</v>
          </cell>
          <cell r="B80">
            <v>12</v>
          </cell>
          <cell r="C80">
            <v>3880</v>
          </cell>
          <cell r="D80" t="str">
            <v>近江八幡</v>
          </cell>
        </row>
        <row r="81">
          <cell r="A81">
            <v>395</v>
          </cell>
          <cell r="B81">
            <v>4</v>
          </cell>
          <cell r="C81">
            <v>3950</v>
          </cell>
          <cell r="D81" t="str">
            <v>成増</v>
          </cell>
        </row>
        <row r="82">
          <cell r="A82">
            <v>398</v>
          </cell>
          <cell r="B82">
            <v>2</v>
          </cell>
          <cell r="C82">
            <v>3980</v>
          </cell>
          <cell r="D82" t="str">
            <v>泉</v>
          </cell>
        </row>
        <row r="83">
          <cell r="A83">
            <v>400</v>
          </cell>
          <cell r="B83">
            <v>12</v>
          </cell>
          <cell r="C83">
            <v>4000</v>
          </cell>
          <cell r="D83" t="str">
            <v>堅田</v>
          </cell>
        </row>
        <row r="84">
          <cell r="A84">
            <v>401</v>
          </cell>
          <cell r="B84">
            <v>5</v>
          </cell>
          <cell r="C84">
            <v>4010</v>
          </cell>
          <cell r="D84" t="str">
            <v>市川ﾌﾟﾗﾝﾀﾝ</v>
          </cell>
        </row>
        <row r="85">
          <cell r="A85">
            <v>406</v>
          </cell>
          <cell r="B85">
            <v>11</v>
          </cell>
          <cell r="C85">
            <v>4060</v>
          </cell>
          <cell r="D85" t="str">
            <v>鳥取駅南</v>
          </cell>
        </row>
        <row r="86">
          <cell r="A86">
            <v>408</v>
          </cell>
          <cell r="B86">
            <v>11</v>
          </cell>
          <cell r="C86">
            <v>4080</v>
          </cell>
          <cell r="D86" t="str">
            <v>二見</v>
          </cell>
        </row>
        <row r="87">
          <cell r="A87">
            <v>409</v>
          </cell>
          <cell r="B87">
            <v>5</v>
          </cell>
          <cell r="C87">
            <v>4090</v>
          </cell>
          <cell r="D87" t="str">
            <v>新浦安</v>
          </cell>
        </row>
        <row r="88">
          <cell r="A88">
            <v>410</v>
          </cell>
          <cell r="B88">
            <v>9</v>
          </cell>
          <cell r="C88">
            <v>4100</v>
          </cell>
          <cell r="D88" t="str">
            <v>岐阜</v>
          </cell>
        </row>
        <row r="89">
          <cell r="A89">
            <v>412</v>
          </cell>
          <cell r="B89">
            <v>1</v>
          </cell>
          <cell r="C89">
            <v>4120</v>
          </cell>
          <cell r="D89" t="str">
            <v>琴似</v>
          </cell>
        </row>
        <row r="90">
          <cell r="A90">
            <v>413</v>
          </cell>
          <cell r="B90">
            <v>1</v>
          </cell>
          <cell r="C90">
            <v>4130</v>
          </cell>
          <cell r="D90" t="str">
            <v>新札幌</v>
          </cell>
        </row>
        <row r="91">
          <cell r="A91">
            <v>414</v>
          </cell>
          <cell r="B91">
            <v>1</v>
          </cell>
          <cell r="C91">
            <v>4140</v>
          </cell>
          <cell r="D91" t="str">
            <v>麻生</v>
          </cell>
        </row>
        <row r="92">
          <cell r="A92">
            <v>415</v>
          </cell>
          <cell r="B92">
            <v>1</v>
          </cell>
          <cell r="C92">
            <v>4150</v>
          </cell>
          <cell r="D92" t="str">
            <v>苫小牧</v>
          </cell>
        </row>
        <row r="93">
          <cell r="A93">
            <v>418</v>
          </cell>
          <cell r="B93">
            <v>1</v>
          </cell>
          <cell r="C93">
            <v>4180</v>
          </cell>
          <cell r="D93" t="str">
            <v>東札幌</v>
          </cell>
        </row>
        <row r="94">
          <cell r="A94">
            <v>419</v>
          </cell>
          <cell r="B94">
            <v>1</v>
          </cell>
          <cell r="C94">
            <v>4190</v>
          </cell>
          <cell r="D94" t="str">
            <v>岩見沢</v>
          </cell>
        </row>
        <row r="95">
          <cell r="A95">
            <v>421</v>
          </cell>
          <cell r="B95">
            <v>1</v>
          </cell>
          <cell r="C95">
            <v>4210</v>
          </cell>
          <cell r="D95" t="str">
            <v>旭川</v>
          </cell>
        </row>
        <row r="96">
          <cell r="A96">
            <v>425</v>
          </cell>
          <cell r="B96">
            <v>7</v>
          </cell>
          <cell r="C96">
            <v>4250</v>
          </cell>
          <cell r="D96" t="str">
            <v>横須賀</v>
          </cell>
        </row>
        <row r="97">
          <cell r="A97">
            <v>426</v>
          </cell>
          <cell r="B97">
            <v>12</v>
          </cell>
          <cell r="C97">
            <v>4260</v>
          </cell>
          <cell r="D97" t="str">
            <v>南茨木</v>
          </cell>
        </row>
        <row r="98">
          <cell r="A98">
            <v>427</v>
          </cell>
          <cell r="B98">
            <v>1</v>
          </cell>
          <cell r="C98">
            <v>4270</v>
          </cell>
          <cell r="D98" t="str">
            <v>栄町</v>
          </cell>
        </row>
        <row r="99">
          <cell r="A99">
            <v>434</v>
          </cell>
          <cell r="B99">
            <v>9</v>
          </cell>
          <cell r="C99">
            <v>4340</v>
          </cell>
          <cell r="D99" t="str">
            <v>ﾒｲﾄﾋﾟｱ</v>
          </cell>
        </row>
        <row r="100">
          <cell r="A100">
            <v>435</v>
          </cell>
          <cell r="B100">
            <v>15</v>
          </cell>
          <cell r="C100">
            <v>4350</v>
          </cell>
          <cell r="D100" t="str">
            <v>新居浜</v>
          </cell>
        </row>
        <row r="101">
          <cell r="A101">
            <v>436</v>
          </cell>
          <cell r="B101">
            <v>15</v>
          </cell>
          <cell r="C101">
            <v>4360</v>
          </cell>
          <cell r="D101" t="str">
            <v>高知</v>
          </cell>
        </row>
        <row r="102">
          <cell r="A102">
            <v>439</v>
          </cell>
          <cell r="D102" t="str">
            <v>千葉ＮＴ</v>
          </cell>
        </row>
        <row r="103">
          <cell r="A103">
            <v>442</v>
          </cell>
          <cell r="B103">
            <v>10</v>
          </cell>
          <cell r="C103">
            <v>4420</v>
          </cell>
          <cell r="D103" t="str">
            <v>藤原台</v>
          </cell>
        </row>
        <row r="104">
          <cell r="A104">
            <v>443</v>
          </cell>
          <cell r="D104" t="str">
            <v>北広島</v>
          </cell>
        </row>
        <row r="105">
          <cell r="A105">
            <v>444</v>
          </cell>
          <cell r="B105">
            <v>2</v>
          </cell>
          <cell r="C105">
            <v>4440</v>
          </cell>
          <cell r="D105" t="str">
            <v>水沢</v>
          </cell>
        </row>
        <row r="106">
          <cell r="A106">
            <v>445</v>
          </cell>
          <cell r="B106">
            <v>2</v>
          </cell>
          <cell r="C106">
            <v>4450</v>
          </cell>
          <cell r="D106" t="str">
            <v>一関</v>
          </cell>
        </row>
        <row r="107">
          <cell r="A107">
            <v>468</v>
          </cell>
          <cell r="B107">
            <v>19</v>
          </cell>
          <cell r="C107">
            <v>4680</v>
          </cell>
          <cell r="D107" t="str">
            <v>小倉</v>
          </cell>
        </row>
        <row r="108">
          <cell r="A108">
            <v>471</v>
          </cell>
          <cell r="B108">
            <v>17</v>
          </cell>
          <cell r="C108">
            <v>4710</v>
          </cell>
          <cell r="D108" t="str">
            <v>銅座</v>
          </cell>
        </row>
        <row r="109">
          <cell r="A109">
            <v>473</v>
          </cell>
          <cell r="B109">
            <v>18</v>
          </cell>
          <cell r="C109">
            <v>4730</v>
          </cell>
          <cell r="D109" t="str">
            <v>久留米</v>
          </cell>
        </row>
        <row r="110">
          <cell r="A110">
            <v>475</v>
          </cell>
          <cell r="B110">
            <v>17</v>
          </cell>
          <cell r="C110">
            <v>4750</v>
          </cell>
          <cell r="D110" t="str">
            <v>SP福岡</v>
          </cell>
        </row>
        <row r="111">
          <cell r="A111">
            <v>479</v>
          </cell>
          <cell r="B111">
            <v>18</v>
          </cell>
          <cell r="C111">
            <v>4790</v>
          </cell>
          <cell r="D111" t="str">
            <v>佐賀</v>
          </cell>
        </row>
        <row r="112">
          <cell r="A112">
            <v>484</v>
          </cell>
          <cell r="B112">
            <v>19</v>
          </cell>
          <cell r="C112">
            <v>4840</v>
          </cell>
          <cell r="D112" t="str">
            <v>大分</v>
          </cell>
        </row>
        <row r="113">
          <cell r="A113">
            <v>485</v>
          </cell>
          <cell r="B113">
            <v>19</v>
          </cell>
          <cell r="C113">
            <v>4850</v>
          </cell>
          <cell r="D113" t="str">
            <v>宮崎</v>
          </cell>
        </row>
        <row r="114">
          <cell r="A114">
            <v>486</v>
          </cell>
          <cell r="B114">
            <v>19</v>
          </cell>
          <cell r="C114">
            <v>4860</v>
          </cell>
          <cell r="D114" t="str">
            <v>都城</v>
          </cell>
        </row>
        <row r="115">
          <cell r="A115">
            <v>487</v>
          </cell>
          <cell r="B115">
            <v>16</v>
          </cell>
          <cell r="C115">
            <v>4870</v>
          </cell>
          <cell r="D115" t="str">
            <v>香椎駅前</v>
          </cell>
        </row>
        <row r="116">
          <cell r="A116">
            <v>492</v>
          </cell>
          <cell r="B116">
            <v>18</v>
          </cell>
          <cell r="C116">
            <v>4920</v>
          </cell>
          <cell r="D116" t="str">
            <v>鹿児島</v>
          </cell>
        </row>
        <row r="117">
          <cell r="A117">
            <v>494</v>
          </cell>
          <cell r="B117">
            <v>17</v>
          </cell>
          <cell r="C117">
            <v>4940</v>
          </cell>
          <cell r="D117" t="str">
            <v>原</v>
          </cell>
        </row>
        <row r="118">
          <cell r="A118">
            <v>498</v>
          </cell>
          <cell r="B118">
            <v>19</v>
          </cell>
          <cell r="C118">
            <v>4980</v>
          </cell>
          <cell r="D118" t="str">
            <v>中間</v>
          </cell>
        </row>
        <row r="119">
          <cell r="A119">
            <v>505</v>
          </cell>
          <cell r="B119">
            <v>18</v>
          </cell>
          <cell r="C119">
            <v>5050</v>
          </cell>
          <cell r="D119" t="str">
            <v>熊本</v>
          </cell>
        </row>
        <row r="120">
          <cell r="A120">
            <v>506</v>
          </cell>
          <cell r="B120">
            <v>16</v>
          </cell>
          <cell r="C120">
            <v>5060</v>
          </cell>
          <cell r="D120" t="str">
            <v>香椎</v>
          </cell>
        </row>
        <row r="121">
          <cell r="A121">
            <v>508</v>
          </cell>
          <cell r="B121">
            <v>19</v>
          </cell>
          <cell r="C121">
            <v>5080</v>
          </cell>
          <cell r="D121" t="str">
            <v>城野</v>
          </cell>
        </row>
        <row r="122">
          <cell r="A122">
            <v>510</v>
          </cell>
          <cell r="B122">
            <v>17</v>
          </cell>
          <cell r="C122">
            <v>5100</v>
          </cell>
          <cell r="D122" t="str">
            <v>春日</v>
          </cell>
        </row>
        <row r="123">
          <cell r="A123">
            <v>514</v>
          </cell>
          <cell r="B123">
            <v>19</v>
          </cell>
          <cell r="C123">
            <v>5140</v>
          </cell>
          <cell r="D123" t="str">
            <v>水巻</v>
          </cell>
        </row>
        <row r="124">
          <cell r="A124">
            <v>516</v>
          </cell>
          <cell r="B124">
            <v>17</v>
          </cell>
          <cell r="C124">
            <v>5160</v>
          </cell>
          <cell r="D124" t="str">
            <v>福重</v>
          </cell>
        </row>
        <row r="125">
          <cell r="A125">
            <v>523</v>
          </cell>
          <cell r="B125">
            <v>17</v>
          </cell>
          <cell r="C125">
            <v>5230</v>
          </cell>
          <cell r="D125" t="str">
            <v>千歳</v>
          </cell>
        </row>
        <row r="126">
          <cell r="A126">
            <v>524</v>
          </cell>
          <cell r="B126">
            <v>18</v>
          </cell>
          <cell r="C126">
            <v>5240</v>
          </cell>
          <cell r="D126" t="str">
            <v>六ﾂ門</v>
          </cell>
        </row>
        <row r="127">
          <cell r="A127">
            <v>558</v>
          </cell>
          <cell r="B127">
            <v>7</v>
          </cell>
          <cell r="C127">
            <v>5580</v>
          </cell>
          <cell r="D127" t="str">
            <v>三境</v>
          </cell>
        </row>
        <row r="128">
          <cell r="A128">
            <v>564</v>
          </cell>
          <cell r="B128">
            <v>4</v>
          </cell>
          <cell r="C128">
            <v>5640</v>
          </cell>
          <cell r="D128" t="str">
            <v>川口</v>
          </cell>
        </row>
        <row r="129">
          <cell r="A129">
            <v>589</v>
          </cell>
          <cell r="B129">
            <v>5</v>
          </cell>
          <cell r="C129">
            <v>5890</v>
          </cell>
          <cell r="D129" t="str">
            <v>東大島</v>
          </cell>
        </row>
        <row r="130">
          <cell r="A130">
            <v>593</v>
          </cell>
          <cell r="B130">
            <v>4</v>
          </cell>
          <cell r="C130">
            <v>5930</v>
          </cell>
          <cell r="D130" t="str">
            <v>久喜</v>
          </cell>
        </row>
        <row r="131">
          <cell r="A131">
            <v>600</v>
          </cell>
          <cell r="B131">
            <v>20</v>
          </cell>
          <cell r="C131">
            <v>6000</v>
          </cell>
          <cell r="D131" t="str">
            <v>那覇</v>
          </cell>
        </row>
        <row r="132">
          <cell r="A132">
            <v>601</v>
          </cell>
          <cell r="B132">
            <v>20</v>
          </cell>
          <cell r="C132">
            <v>6010</v>
          </cell>
          <cell r="D132" t="str">
            <v>浦添</v>
          </cell>
        </row>
        <row r="133">
          <cell r="A133">
            <v>604</v>
          </cell>
          <cell r="B133">
            <v>3</v>
          </cell>
          <cell r="C133">
            <v>6040</v>
          </cell>
          <cell r="D133" t="str">
            <v>弘前</v>
          </cell>
        </row>
        <row r="134">
          <cell r="A134">
            <v>608</v>
          </cell>
          <cell r="B134">
            <v>9</v>
          </cell>
          <cell r="C134">
            <v>6080</v>
          </cell>
          <cell r="D134" t="str">
            <v>岡崎</v>
          </cell>
        </row>
        <row r="135">
          <cell r="A135">
            <v>609</v>
          </cell>
          <cell r="B135">
            <v>3</v>
          </cell>
          <cell r="C135">
            <v>6090</v>
          </cell>
          <cell r="D135" t="str">
            <v>松本</v>
          </cell>
        </row>
        <row r="136">
          <cell r="A136">
            <v>610</v>
          </cell>
          <cell r="B136">
            <v>17</v>
          </cell>
          <cell r="C136">
            <v>6100</v>
          </cell>
          <cell r="D136" t="str">
            <v>笹丘</v>
          </cell>
        </row>
        <row r="137">
          <cell r="A137">
            <v>612</v>
          </cell>
          <cell r="B137">
            <v>13</v>
          </cell>
          <cell r="C137">
            <v>6120</v>
          </cell>
          <cell r="D137" t="str">
            <v>泉大津</v>
          </cell>
        </row>
        <row r="138">
          <cell r="A138">
            <v>613</v>
          </cell>
          <cell r="B138">
            <v>7</v>
          </cell>
          <cell r="C138">
            <v>6130</v>
          </cell>
          <cell r="D138" t="str">
            <v>金沢八景</v>
          </cell>
        </row>
        <row r="139">
          <cell r="A139">
            <v>614</v>
          </cell>
          <cell r="B139">
            <v>20</v>
          </cell>
          <cell r="C139">
            <v>6140</v>
          </cell>
          <cell r="D139" t="str">
            <v>泡瀬</v>
          </cell>
        </row>
        <row r="140">
          <cell r="A140">
            <v>615</v>
          </cell>
          <cell r="B140">
            <v>14</v>
          </cell>
          <cell r="C140">
            <v>6150</v>
          </cell>
          <cell r="D140" t="str">
            <v>東貝塚</v>
          </cell>
        </row>
        <row r="141">
          <cell r="A141">
            <v>618</v>
          </cell>
          <cell r="B141">
            <v>3</v>
          </cell>
          <cell r="C141">
            <v>6180</v>
          </cell>
          <cell r="D141" t="str">
            <v>前橋</v>
          </cell>
        </row>
        <row r="142">
          <cell r="A142">
            <v>624</v>
          </cell>
          <cell r="D142" t="str">
            <v>南長崎</v>
          </cell>
        </row>
        <row r="143">
          <cell r="A143">
            <v>625</v>
          </cell>
          <cell r="B143">
            <v>4</v>
          </cell>
          <cell r="C143">
            <v>6250</v>
          </cell>
          <cell r="D143" t="str">
            <v>蕨</v>
          </cell>
        </row>
        <row r="144">
          <cell r="A144">
            <v>631</v>
          </cell>
          <cell r="B144">
            <v>18</v>
          </cell>
          <cell r="C144">
            <v>6310</v>
          </cell>
          <cell r="D144" t="str">
            <v>熊本下通</v>
          </cell>
        </row>
        <row r="145">
          <cell r="A145">
            <v>635</v>
          </cell>
          <cell r="B145">
            <v>6</v>
          </cell>
          <cell r="C145">
            <v>6350</v>
          </cell>
          <cell r="D145" t="str">
            <v>いわき</v>
          </cell>
        </row>
        <row r="146">
          <cell r="A146">
            <v>636</v>
          </cell>
          <cell r="B146">
            <v>11</v>
          </cell>
          <cell r="C146">
            <v>6360</v>
          </cell>
          <cell r="D146" t="str">
            <v>倉吉</v>
          </cell>
        </row>
        <row r="147">
          <cell r="A147">
            <v>638</v>
          </cell>
          <cell r="B147">
            <v>11</v>
          </cell>
          <cell r="C147">
            <v>6380</v>
          </cell>
          <cell r="D147" t="str">
            <v>ﾊ-ﾊﾞ-ﾗﾝﾄﾞ</v>
          </cell>
        </row>
        <row r="148">
          <cell r="A148">
            <v>640</v>
          </cell>
          <cell r="B148">
            <v>19</v>
          </cell>
          <cell r="C148">
            <v>6400</v>
          </cell>
          <cell r="D148" t="str">
            <v>延岡</v>
          </cell>
        </row>
        <row r="149">
          <cell r="A149">
            <v>642</v>
          </cell>
          <cell r="B149">
            <v>12</v>
          </cell>
          <cell r="C149">
            <v>6420</v>
          </cell>
          <cell r="D149" t="str">
            <v>彦根</v>
          </cell>
        </row>
        <row r="150">
          <cell r="A150">
            <v>646</v>
          </cell>
          <cell r="B150">
            <v>18</v>
          </cell>
          <cell r="C150">
            <v>6460</v>
          </cell>
          <cell r="D150" t="str">
            <v>鹿児島谷山</v>
          </cell>
        </row>
        <row r="151">
          <cell r="A151">
            <v>648</v>
          </cell>
          <cell r="B151">
            <v>1</v>
          </cell>
          <cell r="C151">
            <v>6480</v>
          </cell>
          <cell r="D151" t="str">
            <v>旭川近文</v>
          </cell>
        </row>
        <row r="152">
          <cell r="A152">
            <v>651</v>
          </cell>
          <cell r="D152" t="str">
            <v>千鳥</v>
          </cell>
        </row>
        <row r="153">
          <cell r="A153">
            <v>652</v>
          </cell>
          <cell r="D153" t="str">
            <v>岩出</v>
          </cell>
        </row>
        <row r="154">
          <cell r="A154">
            <v>654</v>
          </cell>
          <cell r="B154">
            <v>18</v>
          </cell>
          <cell r="C154">
            <v>62190</v>
          </cell>
          <cell r="D154" t="str">
            <v>荒尾</v>
          </cell>
        </row>
        <row r="155">
          <cell r="A155">
            <v>655</v>
          </cell>
          <cell r="D155" t="str">
            <v>滝川</v>
          </cell>
        </row>
        <row r="156">
          <cell r="A156">
            <v>1304</v>
          </cell>
          <cell r="B156">
            <v>22</v>
          </cell>
          <cell r="C156">
            <v>13040</v>
          </cell>
          <cell r="D156" t="str">
            <v>D船橋</v>
          </cell>
        </row>
        <row r="157">
          <cell r="A157">
            <v>1305</v>
          </cell>
          <cell r="B157">
            <v>21</v>
          </cell>
          <cell r="C157">
            <v>13050</v>
          </cell>
          <cell r="D157" t="str">
            <v>D原宿</v>
          </cell>
        </row>
        <row r="158">
          <cell r="A158">
            <v>1309</v>
          </cell>
          <cell r="B158">
            <v>21</v>
          </cell>
          <cell r="C158">
            <v>13090</v>
          </cell>
          <cell r="D158" t="str">
            <v>D西台</v>
          </cell>
        </row>
        <row r="159">
          <cell r="A159">
            <v>1315</v>
          </cell>
          <cell r="B159">
            <v>22</v>
          </cell>
          <cell r="C159">
            <v>13150</v>
          </cell>
          <cell r="D159" t="str">
            <v>D横浜</v>
          </cell>
        </row>
        <row r="160">
          <cell r="A160">
            <v>1317</v>
          </cell>
          <cell r="B160">
            <v>21</v>
          </cell>
          <cell r="C160">
            <v>13170</v>
          </cell>
          <cell r="D160" t="str">
            <v>D新潟</v>
          </cell>
        </row>
        <row r="161">
          <cell r="A161">
            <v>1328</v>
          </cell>
          <cell r="B161">
            <v>22</v>
          </cell>
          <cell r="C161">
            <v>13280</v>
          </cell>
          <cell r="D161" t="str">
            <v>D川崎</v>
          </cell>
        </row>
        <row r="162">
          <cell r="A162">
            <v>1335</v>
          </cell>
          <cell r="B162">
            <v>22</v>
          </cell>
          <cell r="C162">
            <v>13350</v>
          </cell>
          <cell r="D162" t="str">
            <v>D亀戸</v>
          </cell>
        </row>
        <row r="163">
          <cell r="A163">
            <v>1338</v>
          </cell>
          <cell r="B163">
            <v>21</v>
          </cell>
          <cell r="C163">
            <v>13380</v>
          </cell>
          <cell r="D163" t="str">
            <v>D仙台</v>
          </cell>
        </row>
        <row r="164">
          <cell r="A164">
            <v>1340</v>
          </cell>
          <cell r="B164">
            <v>21</v>
          </cell>
          <cell r="C164">
            <v>13400</v>
          </cell>
          <cell r="D164" t="str">
            <v>D盛岡</v>
          </cell>
        </row>
        <row r="165">
          <cell r="A165">
            <v>1350</v>
          </cell>
          <cell r="B165">
            <v>22</v>
          </cell>
          <cell r="C165">
            <v>13500</v>
          </cell>
          <cell r="D165" t="str">
            <v>D藤沢</v>
          </cell>
        </row>
        <row r="166">
          <cell r="A166">
            <v>1356</v>
          </cell>
          <cell r="B166">
            <v>22</v>
          </cell>
          <cell r="C166">
            <v>13560</v>
          </cell>
          <cell r="D166" t="str">
            <v>D横須賀</v>
          </cell>
        </row>
        <row r="167">
          <cell r="A167">
            <v>1359</v>
          </cell>
          <cell r="D167" t="str">
            <v>Ｄ酒々井</v>
          </cell>
        </row>
        <row r="168">
          <cell r="A168">
            <v>1403</v>
          </cell>
          <cell r="B168">
            <v>25</v>
          </cell>
          <cell r="C168">
            <v>14030</v>
          </cell>
          <cell r="D168" t="str">
            <v>D渋谷</v>
          </cell>
        </row>
        <row r="169">
          <cell r="A169">
            <v>1407</v>
          </cell>
          <cell r="B169">
            <v>22</v>
          </cell>
          <cell r="C169">
            <v>14070</v>
          </cell>
          <cell r="D169" t="str">
            <v>D吉祥寺</v>
          </cell>
        </row>
        <row r="170">
          <cell r="A170">
            <v>1408</v>
          </cell>
          <cell r="B170">
            <v>25</v>
          </cell>
          <cell r="C170">
            <v>14080</v>
          </cell>
          <cell r="D170" t="str">
            <v>D新札幌</v>
          </cell>
        </row>
        <row r="171">
          <cell r="A171">
            <v>1410</v>
          </cell>
          <cell r="B171">
            <v>25</v>
          </cell>
          <cell r="C171">
            <v>14100</v>
          </cell>
          <cell r="D171" t="str">
            <v>D札幌</v>
          </cell>
        </row>
        <row r="172">
          <cell r="A172">
            <v>1423</v>
          </cell>
          <cell r="B172">
            <v>22</v>
          </cell>
          <cell r="C172">
            <v>14230</v>
          </cell>
          <cell r="D172" t="str">
            <v>D西新井</v>
          </cell>
        </row>
        <row r="173">
          <cell r="A173">
            <v>1424</v>
          </cell>
          <cell r="B173">
            <v>22</v>
          </cell>
          <cell r="C173">
            <v>14240</v>
          </cell>
          <cell r="D173" t="str">
            <v>D南越谷</v>
          </cell>
        </row>
        <row r="174">
          <cell r="A174">
            <v>1431</v>
          </cell>
          <cell r="B174">
            <v>25</v>
          </cell>
          <cell r="C174">
            <v>14310</v>
          </cell>
          <cell r="D174" t="str">
            <v>D麻生</v>
          </cell>
        </row>
        <row r="175">
          <cell r="A175">
            <v>1432</v>
          </cell>
          <cell r="B175">
            <v>25</v>
          </cell>
          <cell r="C175">
            <v>14320</v>
          </cell>
          <cell r="D175" t="str">
            <v>D苫小牧</v>
          </cell>
        </row>
        <row r="176">
          <cell r="A176">
            <v>1441</v>
          </cell>
          <cell r="B176">
            <v>21</v>
          </cell>
          <cell r="C176">
            <v>14410</v>
          </cell>
          <cell r="D176" t="str">
            <v>D綾瀬</v>
          </cell>
        </row>
        <row r="177">
          <cell r="A177">
            <v>1457</v>
          </cell>
          <cell r="B177">
            <v>21</v>
          </cell>
          <cell r="C177">
            <v>14570</v>
          </cell>
          <cell r="D177" t="str">
            <v>D大宮</v>
          </cell>
        </row>
        <row r="178">
          <cell r="A178">
            <v>1601</v>
          </cell>
          <cell r="B178">
            <v>23</v>
          </cell>
          <cell r="C178">
            <v>16010</v>
          </cell>
          <cell r="D178" t="str">
            <v>D京橋</v>
          </cell>
        </row>
        <row r="179">
          <cell r="A179">
            <v>1611</v>
          </cell>
          <cell r="B179">
            <v>24</v>
          </cell>
          <cell r="C179">
            <v>16110</v>
          </cell>
          <cell r="D179" t="str">
            <v>Dﾏｷｼｰ</v>
          </cell>
        </row>
        <row r="180">
          <cell r="A180">
            <v>1634</v>
          </cell>
          <cell r="B180">
            <v>23</v>
          </cell>
          <cell r="C180">
            <v>16340</v>
          </cell>
          <cell r="D180" t="str">
            <v>D吹田</v>
          </cell>
        </row>
        <row r="181">
          <cell r="A181">
            <v>1636</v>
          </cell>
          <cell r="B181">
            <v>23</v>
          </cell>
          <cell r="C181">
            <v>16360</v>
          </cell>
          <cell r="D181" t="str">
            <v>D奈良</v>
          </cell>
        </row>
        <row r="182">
          <cell r="A182">
            <v>1637</v>
          </cell>
          <cell r="B182">
            <v>24</v>
          </cell>
          <cell r="C182">
            <v>16370</v>
          </cell>
          <cell r="D182" t="str">
            <v>D那覇</v>
          </cell>
        </row>
        <row r="183">
          <cell r="A183">
            <v>1639</v>
          </cell>
          <cell r="B183">
            <v>24</v>
          </cell>
          <cell r="C183">
            <v>16390</v>
          </cell>
          <cell r="D183" t="str">
            <v>D高松</v>
          </cell>
        </row>
        <row r="184">
          <cell r="A184">
            <v>1644</v>
          </cell>
          <cell r="B184">
            <v>24</v>
          </cell>
          <cell r="C184">
            <v>16440</v>
          </cell>
          <cell r="D184" t="str">
            <v>D岡山</v>
          </cell>
        </row>
        <row r="185">
          <cell r="A185">
            <v>1645</v>
          </cell>
          <cell r="B185">
            <v>23</v>
          </cell>
          <cell r="C185">
            <v>16450</v>
          </cell>
          <cell r="D185" t="str">
            <v>D古川橋駅前</v>
          </cell>
        </row>
        <row r="186">
          <cell r="A186">
            <v>1646</v>
          </cell>
          <cell r="B186">
            <v>24</v>
          </cell>
          <cell r="C186">
            <v>16460</v>
          </cell>
          <cell r="D186" t="str">
            <v>D高知</v>
          </cell>
        </row>
        <row r="187">
          <cell r="A187">
            <v>1649</v>
          </cell>
          <cell r="B187">
            <v>24</v>
          </cell>
          <cell r="C187">
            <v>16490</v>
          </cell>
          <cell r="D187" t="str">
            <v>D福岡</v>
          </cell>
        </row>
        <row r="188">
          <cell r="A188">
            <v>1652</v>
          </cell>
          <cell r="B188">
            <v>24</v>
          </cell>
          <cell r="C188">
            <v>16520</v>
          </cell>
          <cell r="D188" t="str">
            <v>D熊本下通</v>
          </cell>
        </row>
        <row r="189">
          <cell r="A189">
            <v>1658</v>
          </cell>
          <cell r="B189">
            <v>23</v>
          </cell>
          <cell r="C189">
            <v>16580</v>
          </cell>
          <cell r="D189" t="str">
            <v>D三宮駅前</v>
          </cell>
        </row>
        <row r="190">
          <cell r="A190">
            <v>1706</v>
          </cell>
          <cell r="B190">
            <v>23</v>
          </cell>
          <cell r="C190">
            <v>17060</v>
          </cell>
          <cell r="D190" t="str">
            <v>D梅田</v>
          </cell>
        </row>
        <row r="191">
          <cell r="A191">
            <v>1713</v>
          </cell>
          <cell r="B191">
            <v>23</v>
          </cell>
          <cell r="C191">
            <v>17130</v>
          </cell>
          <cell r="D191" t="str">
            <v>D新京極</v>
          </cell>
        </row>
        <row r="192">
          <cell r="A192">
            <v>1714</v>
          </cell>
          <cell r="B192">
            <v>23</v>
          </cell>
          <cell r="C192">
            <v>17140</v>
          </cell>
          <cell r="D192" t="str">
            <v>D心斎橋</v>
          </cell>
        </row>
        <row r="193">
          <cell r="A193">
            <v>1726</v>
          </cell>
          <cell r="B193">
            <v>23</v>
          </cell>
          <cell r="C193">
            <v>17260</v>
          </cell>
          <cell r="D193" t="str">
            <v>D金沢</v>
          </cell>
        </row>
        <row r="194">
          <cell r="A194">
            <v>1727</v>
          </cell>
          <cell r="B194">
            <v>21</v>
          </cell>
          <cell r="C194">
            <v>17270</v>
          </cell>
          <cell r="D194" t="str">
            <v>D浜松</v>
          </cell>
        </row>
        <row r="195">
          <cell r="A195">
            <v>1742</v>
          </cell>
          <cell r="B195">
            <v>23</v>
          </cell>
          <cell r="C195">
            <v>17420</v>
          </cell>
          <cell r="D195" t="str">
            <v>D富山</v>
          </cell>
        </row>
        <row r="196">
          <cell r="A196">
            <v>1743</v>
          </cell>
          <cell r="B196">
            <v>23</v>
          </cell>
          <cell r="C196">
            <v>17430</v>
          </cell>
          <cell r="D196" t="str">
            <v>D四条</v>
          </cell>
        </row>
        <row r="197">
          <cell r="A197">
            <v>1747</v>
          </cell>
          <cell r="B197">
            <v>21</v>
          </cell>
          <cell r="C197">
            <v>17470</v>
          </cell>
          <cell r="D197" t="str">
            <v>D上飯田</v>
          </cell>
        </row>
        <row r="198">
          <cell r="A198">
            <v>1748</v>
          </cell>
          <cell r="B198">
            <v>21</v>
          </cell>
          <cell r="C198">
            <v>17480</v>
          </cell>
          <cell r="D198" t="str">
            <v>D岐阜</v>
          </cell>
        </row>
        <row r="199">
          <cell r="A199">
            <v>1902</v>
          </cell>
          <cell r="B199">
            <v>25</v>
          </cell>
          <cell r="C199">
            <v>19020</v>
          </cell>
          <cell r="D199" t="str">
            <v>D六本木</v>
          </cell>
        </row>
        <row r="200">
          <cell r="A200">
            <v>4508</v>
          </cell>
          <cell r="B200">
            <v>1</v>
          </cell>
          <cell r="C200">
            <v>45080</v>
          </cell>
          <cell r="D200" t="str">
            <v>千歳ﾃﾞﾊﾟｰﾄ</v>
          </cell>
        </row>
        <row r="201">
          <cell r="A201">
            <v>4602</v>
          </cell>
          <cell r="B201">
            <v>2</v>
          </cell>
          <cell r="C201">
            <v>46020</v>
          </cell>
          <cell r="D201" t="str">
            <v>五稜郭</v>
          </cell>
        </row>
        <row r="202">
          <cell r="A202">
            <v>4613</v>
          </cell>
          <cell r="B202">
            <v>2</v>
          </cell>
          <cell r="C202">
            <v>46130</v>
          </cell>
          <cell r="D202" t="str">
            <v>湯之川</v>
          </cell>
        </row>
        <row r="203">
          <cell r="A203">
            <v>4861</v>
          </cell>
          <cell r="B203">
            <v>12</v>
          </cell>
          <cell r="C203">
            <v>48610</v>
          </cell>
          <cell r="D203" t="str">
            <v>ﾋｶﾘﾔ草津</v>
          </cell>
        </row>
        <row r="204">
          <cell r="A204">
            <v>4905</v>
          </cell>
          <cell r="B204">
            <v>6</v>
          </cell>
          <cell r="C204">
            <v>49050</v>
          </cell>
          <cell r="D204" t="str">
            <v>八千代台</v>
          </cell>
        </row>
        <row r="205">
          <cell r="A205">
            <v>6309</v>
          </cell>
          <cell r="B205">
            <v>17</v>
          </cell>
          <cell r="C205">
            <v>63090</v>
          </cell>
          <cell r="D205" t="str">
            <v>早岐</v>
          </cell>
        </row>
        <row r="206">
          <cell r="A206">
            <v>8013</v>
          </cell>
          <cell r="B206">
            <v>15</v>
          </cell>
          <cell r="C206">
            <v>80130</v>
          </cell>
          <cell r="D206" t="str">
            <v>今治SP</v>
          </cell>
        </row>
        <row r="207">
          <cell r="A207">
            <v>8048</v>
          </cell>
          <cell r="B207">
            <v>6</v>
          </cell>
          <cell r="C207">
            <v>80480</v>
          </cell>
          <cell r="D207" t="str">
            <v>ｸﾞﾘｰﾝ岩井</v>
          </cell>
        </row>
        <row r="208">
          <cell r="A208">
            <v>8053</v>
          </cell>
          <cell r="B208">
            <v>2</v>
          </cell>
          <cell r="C208">
            <v>80530</v>
          </cell>
          <cell r="D208" t="str">
            <v>ｼﾃｲ青山</v>
          </cell>
        </row>
        <row r="209">
          <cell r="A209">
            <v>8088</v>
          </cell>
          <cell r="B209">
            <v>14</v>
          </cell>
          <cell r="C209">
            <v>80880</v>
          </cell>
          <cell r="D209" t="str">
            <v>ﾐﾄﾞﾘ田辺</v>
          </cell>
        </row>
        <row r="210">
          <cell r="A210">
            <v>8180</v>
          </cell>
          <cell r="B210">
            <v>12</v>
          </cell>
          <cell r="C210">
            <v>81800</v>
          </cell>
          <cell r="D210" t="str">
            <v>ﾔｽｻｷﾊﾟﾘｵ</v>
          </cell>
        </row>
        <row r="211">
          <cell r="A211">
            <v>8184</v>
          </cell>
          <cell r="B211">
            <v>8</v>
          </cell>
          <cell r="C211">
            <v>81840</v>
          </cell>
          <cell r="D211" t="str">
            <v>FC湯村</v>
          </cell>
        </row>
        <row r="212">
          <cell r="A212">
            <v>9001</v>
          </cell>
          <cell r="B212">
            <v>5</v>
          </cell>
          <cell r="C212">
            <v>90010</v>
          </cell>
          <cell r="D212" t="str">
            <v>西新井</v>
          </cell>
        </row>
        <row r="213">
          <cell r="A213">
            <v>9002</v>
          </cell>
          <cell r="B213">
            <v>8</v>
          </cell>
          <cell r="C213">
            <v>90020</v>
          </cell>
          <cell r="D213" t="str">
            <v>荻窪</v>
          </cell>
        </row>
        <row r="214">
          <cell r="A214">
            <v>9003</v>
          </cell>
          <cell r="B214">
            <v>2</v>
          </cell>
          <cell r="C214">
            <v>90030</v>
          </cell>
          <cell r="D214" t="str">
            <v>ｻﾝｼﾃｨ郡山</v>
          </cell>
        </row>
        <row r="215">
          <cell r="A215">
            <v>9006</v>
          </cell>
          <cell r="B215">
            <v>8</v>
          </cell>
          <cell r="C215">
            <v>90060</v>
          </cell>
          <cell r="D215" t="str">
            <v>原宿</v>
          </cell>
        </row>
        <row r="216">
          <cell r="A216">
            <v>9008</v>
          </cell>
          <cell r="B216">
            <v>8</v>
          </cell>
          <cell r="C216">
            <v>90080</v>
          </cell>
          <cell r="D216" t="str">
            <v>E船橋</v>
          </cell>
        </row>
        <row r="217">
          <cell r="A217">
            <v>9011</v>
          </cell>
          <cell r="B217">
            <v>8</v>
          </cell>
          <cell r="C217">
            <v>90110</v>
          </cell>
          <cell r="D217" t="str">
            <v>川越</v>
          </cell>
        </row>
        <row r="218">
          <cell r="A218">
            <v>9013</v>
          </cell>
          <cell r="B218">
            <v>18</v>
          </cell>
          <cell r="C218">
            <v>90130</v>
          </cell>
          <cell r="D218" t="str">
            <v>E熊本下通</v>
          </cell>
        </row>
        <row r="219">
          <cell r="A219">
            <v>9014</v>
          </cell>
          <cell r="B219">
            <v>5</v>
          </cell>
          <cell r="C219">
            <v>90140</v>
          </cell>
          <cell r="D219" t="str">
            <v>ｵﾘｴﾝﾀﾙﾎﾃﾙ</v>
          </cell>
        </row>
        <row r="220">
          <cell r="A220">
            <v>9015</v>
          </cell>
          <cell r="B220">
            <v>2</v>
          </cell>
          <cell r="C220">
            <v>90150</v>
          </cell>
          <cell r="D220" t="str">
            <v>E仙台</v>
          </cell>
        </row>
        <row r="221">
          <cell r="A221">
            <v>9016</v>
          </cell>
          <cell r="B221">
            <v>17</v>
          </cell>
          <cell r="C221">
            <v>90160</v>
          </cell>
          <cell r="D221" t="str">
            <v>E福岡</v>
          </cell>
        </row>
        <row r="222">
          <cell r="A222">
            <v>9017</v>
          </cell>
          <cell r="B222">
            <v>4</v>
          </cell>
          <cell r="C222">
            <v>90170</v>
          </cell>
          <cell r="D222" t="str">
            <v>E西台</v>
          </cell>
        </row>
        <row r="223">
          <cell r="A223">
            <v>9018</v>
          </cell>
          <cell r="B223">
            <v>10</v>
          </cell>
          <cell r="C223">
            <v>90180</v>
          </cell>
          <cell r="D223" t="str">
            <v>E塚口</v>
          </cell>
        </row>
        <row r="224">
          <cell r="A224">
            <v>9019</v>
          </cell>
          <cell r="B224">
            <v>9</v>
          </cell>
          <cell r="C224">
            <v>90190</v>
          </cell>
          <cell r="D224" t="str">
            <v>E岐阜</v>
          </cell>
        </row>
        <row r="225">
          <cell r="A225">
            <v>9131</v>
          </cell>
          <cell r="B225">
            <v>7</v>
          </cell>
          <cell r="C225">
            <v>91310</v>
          </cell>
          <cell r="D225" t="str">
            <v>長津田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43"/>
  <sheetViews>
    <sheetView showGridLines="0" showRowColHeaders="0" tabSelected="1" view="pageBreakPreview" zoomScale="70" zoomScaleNormal="70" zoomScaleSheetLayoutView="70" workbookViewId="0">
      <selection activeCell="P18" sqref="P18"/>
    </sheetView>
  </sheetViews>
  <sheetFormatPr defaultColWidth="9" defaultRowHeight="15" outlineLevelRow="2"/>
  <cols>
    <col min="1" max="1" width="1.90625" style="1" customWidth="1"/>
    <col min="2" max="3" width="2.453125" style="1" customWidth="1"/>
    <col min="4" max="4" width="45.36328125" style="1" customWidth="1"/>
    <col min="5" max="5" width="11" style="1" customWidth="1"/>
    <col min="6" max="6" width="23.6328125" style="1" customWidth="1"/>
    <col min="7" max="7" width="15.90625" style="1" customWidth="1"/>
    <col min="8" max="8" width="9" style="1"/>
    <col min="9" max="9" width="9" style="1" customWidth="1"/>
    <col min="10" max="10" width="15.90625" style="1" customWidth="1"/>
    <col min="11" max="11" width="9" style="1"/>
    <col min="12" max="12" width="9" style="1" customWidth="1"/>
    <col min="13" max="13" width="13.1796875" style="1" customWidth="1"/>
    <col min="14" max="16384" width="9" style="1"/>
  </cols>
  <sheetData>
    <row r="1" spans="1:12" ht="27" customHeight="1">
      <c r="A1" s="95" t="s">
        <v>367</v>
      </c>
    </row>
    <row r="2" spans="1:12" ht="19.5" customHeight="1">
      <c r="A2" s="95" t="s">
        <v>368</v>
      </c>
      <c r="H2" s="90"/>
      <c r="K2" s="90"/>
    </row>
    <row r="3" spans="1:12" ht="12.75" customHeight="1">
      <c r="A3" s="95"/>
      <c r="B3" s="159" t="s">
        <v>291</v>
      </c>
    </row>
    <row r="4" spans="1:12" ht="12.75" customHeight="1">
      <c r="A4" s="95"/>
      <c r="B4" s="159" t="s">
        <v>369</v>
      </c>
    </row>
    <row r="5" spans="1:12" ht="4" customHeight="1">
      <c r="A5" s="95"/>
      <c r="B5" s="159"/>
    </row>
    <row r="6" spans="1:12" s="4" customFormat="1" ht="16" customHeight="1">
      <c r="A6" s="458" t="s">
        <v>262</v>
      </c>
      <c r="B6" s="459"/>
      <c r="C6" s="459"/>
      <c r="D6" s="459"/>
      <c r="E6" s="459"/>
      <c r="F6" s="460"/>
      <c r="G6" s="445" t="s">
        <v>296</v>
      </c>
      <c r="H6" s="441"/>
      <c r="I6" s="443"/>
      <c r="J6" s="445" t="s">
        <v>297</v>
      </c>
      <c r="K6" s="441"/>
      <c r="L6" s="443"/>
    </row>
    <row r="7" spans="1:12" s="4" customFormat="1" ht="16" customHeight="1">
      <c r="A7" s="459"/>
      <c r="B7" s="459"/>
      <c r="C7" s="459"/>
      <c r="D7" s="459"/>
      <c r="E7" s="459"/>
      <c r="F7" s="460"/>
      <c r="G7" s="446"/>
      <c r="H7" s="442"/>
      <c r="I7" s="444"/>
      <c r="J7" s="446"/>
      <c r="K7" s="442"/>
      <c r="L7" s="444"/>
    </row>
    <row r="8" spans="1:12" ht="18" hidden="1" customHeight="1" outlineLevel="1">
      <c r="B8" s="17" t="s">
        <v>126</v>
      </c>
      <c r="C8" s="12"/>
      <c r="D8" s="12"/>
      <c r="E8" s="12"/>
      <c r="F8" s="12"/>
      <c r="G8" s="351">
        <f>ROUND(StravisData取り込み!O6,1)</f>
        <v>0</v>
      </c>
      <c r="H8" s="44"/>
      <c r="I8" s="9"/>
      <c r="J8" s="351">
        <f>ROUND(StravisData取り込み!X6,1)</f>
        <v>0</v>
      </c>
      <c r="K8" s="44"/>
      <c r="L8" s="9"/>
    </row>
    <row r="9" spans="1:12" ht="18" customHeight="1" collapsed="1">
      <c r="B9" s="51" t="s">
        <v>290</v>
      </c>
      <c r="C9" s="5"/>
      <c r="D9" s="5"/>
      <c r="E9" s="5"/>
      <c r="F9" s="52"/>
      <c r="G9" s="352">
        <v>31.76</v>
      </c>
      <c r="H9" s="105"/>
      <c r="I9" s="9"/>
      <c r="J9" s="352">
        <v>30.3</v>
      </c>
      <c r="K9" s="105"/>
      <c r="L9" s="9"/>
    </row>
    <row r="10" spans="1:12" ht="18" hidden="1" customHeight="1" outlineLevel="1">
      <c r="B10" s="51" t="s">
        <v>233</v>
      </c>
      <c r="C10" s="5"/>
      <c r="D10" s="5"/>
      <c r="E10" s="5"/>
      <c r="F10" s="5"/>
      <c r="G10" s="347">
        <v>0</v>
      </c>
      <c r="H10" s="105"/>
      <c r="I10" s="9"/>
      <c r="J10" s="135">
        <v>0</v>
      </c>
      <c r="K10" s="105"/>
      <c r="L10" s="9"/>
    </row>
    <row r="11" spans="1:12" ht="18" customHeight="1" collapsed="1">
      <c r="B11" s="51" t="s">
        <v>234</v>
      </c>
      <c r="C11" s="5"/>
      <c r="D11" s="5"/>
      <c r="E11" s="5"/>
      <c r="F11" s="5"/>
      <c r="G11" s="135">
        <v>5102</v>
      </c>
      <c r="H11" s="131"/>
      <c r="I11" s="9"/>
      <c r="J11" s="135">
        <v>6367</v>
      </c>
      <c r="K11" s="131"/>
      <c r="L11" s="9"/>
    </row>
    <row r="12" spans="1:12" ht="18" customHeight="1">
      <c r="B12" s="51" t="s">
        <v>235</v>
      </c>
      <c r="C12" s="5"/>
      <c r="D12" s="5"/>
      <c r="E12" s="5"/>
      <c r="F12" s="5"/>
      <c r="G12" s="135">
        <v>666</v>
      </c>
      <c r="H12" s="131"/>
      <c r="I12" s="9"/>
      <c r="J12" s="135">
        <v>-6196</v>
      </c>
      <c r="K12" s="131"/>
      <c r="L12" s="9"/>
    </row>
    <row r="13" spans="1:12" ht="18" customHeight="1">
      <c r="B13" s="51" t="s">
        <v>236</v>
      </c>
      <c r="C13" s="5"/>
      <c r="D13" s="5"/>
      <c r="E13" s="5"/>
      <c r="F13" s="5"/>
      <c r="G13" s="135">
        <v>-5979</v>
      </c>
      <c r="H13" s="131"/>
      <c r="I13" s="9"/>
      <c r="J13" s="135">
        <v>-6775</v>
      </c>
      <c r="K13" s="131"/>
      <c r="L13" s="9"/>
    </row>
    <row r="14" spans="1:12" ht="18" customHeight="1">
      <c r="B14" s="461" t="s">
        <v>237</v>
      </c>
      <c r="C14" s="462"/>
      <c r="D14" s="462"/>
      <c r="E14" s="462"/>
      <c r="F14" s="463"/>
      <c r="G14" s="132">
        <v>34975</v>
      </c>
      <c r="H14" s="102"/>
      <c r="I14" s="9"/>
      <c r="J14" s="117">
        <v>49240</v>
      </c>
      <c r="K14" s="102"/>
      <c r="L14" s="9"/>
    </row>
    <row r="15" spans="1:12" ht="6" customHeight="1">
      <c r="B15" s="159"/>
    </row>
    <row r="16" spans="1:12" s="4" customFormat="1" ht="14" customHeight="1">
      <c r="A16" s="458" t="s">
        <v>218</v>
      </c>
      <c r="B16" s="459"/>
      <c r="C16" s="459"/>
      <c r="D16" s="459"/>
      <c r="E16" s="459"/>
      <c r="F16" s="460"/>
      <c r="G16" s="445" t="s">
        <v>287</v>
      </c>
      <c r="H16" s="441"/>
      <c r="I16" s="443"/>
      <c r="J16" s="445" t="s">
        <v>298</v>
      </c>
      <c r="K16" s="441"/>
      <c r="L16" s="443"/>
    </row>
    <row r="17" spans="1:13" s="4" customFormat="1" ht="14" customHeight="1">
      <c r="A17" s="459"/>
      <c r="B17" s="459"/>
      <c r="C17" s="459"/>
      <c r="D17" s="459"/>
      <c r="E17" s="459"/>
      <c r="F17" s="460"/>
      <c r="G17" s="457"/>
      <c r="H17" s="442"/>
      <c r="I17" s="444"/>
      <c r="J17" s="457"/>
      <c r="K17" s="442"/>
      <c r="L17" s="444"/>
    </row>
    <row r="18" spans="1:13" ht="18" customHeight="1">
      <c r="B18" s="51" t="s">
        <v>238</v>
      </c>
      <c r="C18" s="5"/>
      <c r="D18" s="5"/>
      <c r="E18" s="5"/>
      <c r="F18" s="5"/>
      <c r="G18" s="135">
        <v>214967</v>
      </c>
      <c r="H18" s="131"/>
      <c r="I18" s="9"/>
      <c r="J18" s="135">
        <v>214990</v>
      </c>
      <c r="K18" s="131"/>
      <c r="L18" s="9"/>
    </row>
    <row r="19" spans="1:13" ht="18" customHeight="1">
      <c r="B19" s="51" t="s">
        <v>239</v>
      </c>
      <c r="C19" s="5"/>
      <c r="D19" s="5"/>
      <c r="E19" s="5"/>
      <c r="F19" s="5"/>
      <c r="G19" s="135">
        <v>169632</v>
      </c>
      <c r="H19" s="131"/>
      <c r="I19" s="9"/>
      <c r="J19" s="135">
        <v>167784</v>
      </c>
      <c r="K19" s="131"/>
      <c r="L19" s="9"/>
    </row>
    <row r="20" spans="1:13" ht="18" customHeight="1">
      <c r="B20" s="51" t="s">
        <v>219</v>
      </c>
      <c r="C20" s="5"/>
      <c r="D20" s="5"/>
      <c r="E20" s="5"/>
      <c r="F20" s="5"/>
      <c r="G20" s="351">
        <v>75.900000000000006</v>
      </c>
      <c r="H20" s="44"/>
      <c r="I20" s="9"/>
      <c r="J20" s="351">
        <v>74.900000000000006</v>
      </c>
      <c r="K20" s="44"/>
      <c r="L20" s="9"/>
      <c r="M20" s="312"/>
    </row>
    <row r="21" spans="1:13" ht="11.5" customHeight="1">
      <c r="B21" s="159"/>
    </row>
    <row r="22" spans="1:13" s="4" customFormat="1" ht="16.5" customHeight="1">
      <c r="A22" s="464" t="s">
        <v>242</v>
      </c>
      <c r="B22" s="458"/>
      <c r="C22" s="458"/>
      <c r="D22" s="458"/>
      <c r="E22" s="458"/>
      <c r="F22" s="465"/>
      <c r="G22" s="445" t="s">
        <v>296</v>
      </c>
      <c r="H22" s="443" t="s">
        <v>220</v>
      </c>
      <c r="I22" s="443" t="s">
        <v>118</v>
      </c>
      <c r="J22" s="445" t="s">
        <v>297</v>
      </c>
      <c r="K22" s="443" t="s">
        <v>220</v>
      </c>
      <c r="L22" s="443" t="s">
        <v>118</v>
      </c>
    </row>
    <row r="23" spans="1:13" s="4" customFormat="1" ht="16.5" customHeight="1">
      <c r="A23" s="458"/>
      <c r="B23" s="458"/>
      <c r="C23" s="458"/>
      <c r="D23" s="458"/>
      <c r="E23" s="458"/>
      <c r="F23" s="465"/>
      <c r="G23" s="446"/>
      <c r="H23" s="444"/>
      <c r="I23" s="444"/>
      <c r="J23" s="446"/>
      <c r="K23" s="444"/>
      <c r="L23" s="444"/>
    </row>
    <row r="24" spans="1:13" ht="18" customHeight="1">
      <c r="A24" s="26"/>
      <c r="B24" s="12" t="s">
        <v>0</v>
      </c>
      <c r="C24" s="12"/>
      <c r="D24" s="12"/>
      <c r="E24" s="12"/>
      <c r="F24" s="304"/>
      <c r="G24" s="132">
        <v>61912</v>
      </c>
      <c r="H24" s="11">
        <v>100</v>
      </c>
      <c r="I24" s="353">
        <v>1.1000000000000001</v>
      </c>
      <c r="J24" s="132">
        <v>64385</v>
      </c>
      <c r="K24" s="11">
        <v>100</v>
      </c>
      <c r="L24" s="353">
        <v>4</v>
      </c>
      <c r="M24" s="316"/>
    </row>
    <row r="25" spans="1:13" ht="18" customHeight="1">
      <c r="A25" s="26"/>
      <c r="B25" s="5" t="s">
        <v>143</v>
      </c>
      <c r="C25" s="5"/>
      <c r="D25" s="5"/>
      <c r="E25" s="5"/>
      <c r="F25" s="9"/>
      <c r="G25" s="132">
        <v>34291</v>
      </c>
      <c r="H25" s="11">
        <v>55.4</v>
      </c>
      <c r="I25" s="353">
        <v>-0.7</v>
      </c>
      <c r="J25" s="132">
        <v>36125</v>
      </c>
      <c r="K25" s="11">
        <v>56.1</v>
      </c>
      <c r="L25" s="353">
        <v>5.3</v>
      </c>
      <c r="M25" s="316"/>
    </row>
    <row r="26" spans="1:13" ht="18" customHeight="1">
      <c r="A26" s="26"/>
      <c r="B26" s="5" t="s">
        <v>225</v>
      </c>
      <c r="C26" s="5"/>
      <c r="D26" s="5"/>
      <c r="E26" s="5"/>
      <c r="F26" s="9"/>
      <c r="G26" s="132">
        <v>27621</v>
      </c>
      <c r="H26" s="11">
        <v>44.6</v>
      </c>
      <c r="I26" s="353">
        <v>3.4</v>
      </c>
      <c r="J26" s="132">
        <v>28260</v>
      </c>
      <c r="K26" s="11">
        <v>43.9</v>
      </c>
      <c r="L26" s="353">
        <v>2.2999999999999998</v>
      </c>
      <c r="M26" s="316"/>
    </row>
    <row r="27" spans="1:13" ht="18" customHeight="1">
      <c r="A27" s="26"/>
      <c r="B27" s="29" t="s">
        <v>2</v>
      </c>
      <c r="C27" s="5"/>
      <c r="D27" s="5"/>
      <c r="E27" s="5"/>
      <c r="F27" s="9"/>
      <c r="G27" s="132">
        <v>21172</v>
      </c>
      <c r="H27" s="11">
        <v>34.200000000000003</v>
      </c>
      <c r="I27" s="353">
        <v>1.1000000000000001</v>
      </c>
      <c r="J27" s="132">
        <v>21707</v>
      </c>
      <c r="K27" s="11">
        <v>33.700000000000003</v>
      </c>
      <c r="L27" s="353">
        <v>2.5</v>
      </c>
      <c r="M27" s="316"/>
    </row>
    <row r="28" spans="1:13" ht="18" customHeight="1">
      <c r="A28" s="26"/>
      <c r="B28" s="30"/>
      <c r="C28" s="5" t="s">
        <v>3</v>
      </c>
      <c r="D28" s="5"/>
      <c r="E28" s="5"/>
      <c r="F28" s="9"/>
      <c r="G28" s="132">
        <v>9746</v>
      </c>
      <c r="H28" s="11">
        <v>15.7</v>
      </c>
      <c r="I28" s="353">
        <v>3.8</v>
      </c>
      <c r="J28" s="132">
        <v>9582</v>
      </c>
      <c r="K28" s="11">
        <v>14.9</v>
      </c>
      <c r="L28" s="353">
        <v>-1.7</v>
      </c>
      <c r="M28" s="316"/>
    </row>
    <row r="29" spans="1:13" ht="18" customHeight="1">
      <c r="A29" s="26"/>
      <c r="B29" s="30"/>
      <c r="C29" s="5" t="s">
        <v>4</v>
      </c>
      <c r="D29" s="5"/>
      <c r="E29" s="5"/>
      <c r="F29" s="9"/>
      <c r="G29" s="132">
        <v>4534</v>
      </c>
      <c r="H29" s="11">
        <v>7.3</v>
      </c>
      <c r="I29" s="353">
        <v>9.9</v>
      </c>
      <c r="J29" s="132">
        <v>4876</v>
      </c>
      <c r="K29" s="11">
        <v>7.6</v>
      </c>
      <c r="L29" s="353">
        <v>7.5</v>
      </c>
      <c r="M29" s="316"/>
    </row>
    <row r="30" spans="1:13" ht="18" customHeight="1">
      <c r="A30" s="26"/>
      <c r="B30" s="30"/>
      <c r="C30" s="5" t="s">
        <v>5</v>
      </c>
      <c r="D30" s="5"/>
      <c r="E30" s="5"/>
      <c r="F30" s="9"/>
      <c r="G30" s="132">
        <v>4344</v>
      </c>
      <c r="H30" s="11">
        <v>7</v>
      </c>
      <c r="I30" s="353">
        <v>-7.4</v>
      </c>
      <c r="J30" s="132">
        <v>4551</v>
      </c>
      <c r="K30" s="11">
        <v>7.1</v>
      </c>
      <c r="L30" s="353">
        <v>4.8</v>
      </c>
      <c r="M30" s="316"/>
    </row>
    <row r="31" spans="1:13" ht="18" customHeight="1">
      <c r="A31" s="26"/>
      <c r="B31" s="31"/>
      <c r="C31" s="5" t="s">
        <v>6</v>
      </c>
      <c r="D31" s="5"/>
      <c r="E31" s="5"/>
      <c r="F31" s="9"/>
      <c r="G31" s="132">
        <v>2547</v>
      </c>
      <c r="H31" s="11">
        <v>4.0999999999999996</v>
      </c>
      <c r="I31" s="353">
        <v>-6.7</v>
      </c>
      <c r="J31" s="132">
        <v>2697</v>
      </c>
      <c r="K31" s="11">
        <v>4.2</v>
      </c>
      <c r="L31" s="353">
        <v>5.9</v>
      </c>
      <c r="M31" s="316"/>
    </row>
    <row r="32" spans="1:13" ht="18" customHeight="1">
      <c r="A32" s="26"/>
      <c r="B32" s="5" t="s">
        <v>221</v>
      </c>
      <c r="C32" s="5"/>
      <c r="D32" s="5"/>
      <c r="E32" s="5"/>
      <c r="F32" s="9"/>
      <c r="G32" s="132">
        <v>6448</v>
      </c>
      <c r="H32" s="11">
        <v>10.4</v>
      </c>
      <c r="I32" s="353">
        <v>11.7</v>
      </c>
      <c r="J32" s="132">
        <v>6552</v>
      </c>
      <c r="K32" s="11">
        <v>10.199999999999999</v>
      </c>
      <c r="L32" s="353">
        <v>1.6</v>
      </c>
      <c r="M32" s="316"/>
    </row>
    <row r="33" spans="1:13" ht="18" customHeight="1">
      <c r="A33" s="26"/>
      <c r="B33" s="5" t="s">
        <v>222</v>
      </c>
      <c r="C33" s="5"/>
      <c r="D33" s="5"/>
      <c r="E33" s="5"/>
      <c r="F33" s="9"/>
      <c r="G33" s="132">
        <v>6069</v>
      </c>
      <c r="H33" s="11">
        <v>9.8000000000000007</v>
      </c>
      <c r="I33" s="353">
        <v>-2.6</v>
      </c>
      <c r="J33" s="132">
        <v>6415</v>
      </c>
      <c r="K33" s="11">
        <v>10</v>
      </c>
      <c r="L33" s="353">
        <v>5.7</v>
      </c>
      <c r="M33" s="316"/>
    </row>
    <row r="34" spans="1:13" ht="18" customHeight="1">
      <c r="A34" s="26"/>
      <c r="B34" s="5" t="s">
        <v>9</v>
      </c>
      <c r="C34" s="5"/>
      <c r="D34" s="5"/>
      <c r="E34" s="5"/>
      <c r="F34" s="9"/>
      <c r="G34" s="132">
        <v>-17</v>
      </c>
      <c r="H34" s="154" t="s">
        <v>148</v>
      </c>
      <c r="I34" s="354" t="s">
        <v>149</v>
      </c>
      <c r="J34" s="132">
        <v>-129</v>
      </c>
      <c r="K34" s="154" t="s">
        <v>64</v>
      </c>
      <c r="L34" s="354" t="s">
        <v>64</v>
      </c>
      <c r="M34" s="316"/>
    </row>
    <row r="35" spans="1:13" ht="18" customHeight="1">
      <c r="A35" s="26"/>
      <c r="B35" s="5" t="s">
        <v>244</v>
      </c>
      <c r="C35" s="5"/>
      <c r="D35" s="5"/>
      <c r="E35" s="5"/>
      <c r="F35" s="9"/>
      <c r="G35" s="132">
        <v>38</v>
      </c>
      <c r="H35" s="154" t="s">
        <v>148</v>
      </c>
      <c r="I35" s="354" t="s">
        <v>149</v>
      </c>
      <c r="J35" s="132">
        <v>266</v>
      </c>
      <c r="K35" s="154" t="s">
        <v>64</v>
      </c>
      <c r="L35" s="354" t="s">
        <v>64</v>
      </c>
      <c r="M35" s="317"/>
    </row>
    <row r="36" spans="1:13" ht="18" customHeight="1">
      <c r="A36" s="26"/>
      <c r="B36" s="5" t="s">
        <v>151</v>
      </c>
      <c r="C36" s="5"/>
      <c r="D36" s="5"/>
      <c r="E36" s="5"/>
      <c r="F36" s="9"/>
      <c r="G36" s="132">
        <v>4245</v>
      </c>
      <c r="H36" s="11">
        <v>6.9</v>
      </c>
      <c r="I36" s="353">
        <v>0.7</v>
      </c>
      <c r="J36" s="132">
        <v>4050</v>
      </c>
      <c r="K36" s="11">
        <v>6.3</v>
      </c>
      <c r="L36" s="353">
        <v>-4.5999999999999996</v>
      </c>
      <c r="M36" s="4"/>
    </row>
    <row r="37" spans="1:13" s="159" customFormat="1" ht="14.25" customHeight="1">
      <c r="A37" s="155"/>
      <c r="B37" s="155" t="s">
        <v>152</v>
      </c>
      <c r="C37" s="155"/>
      <c r="D37" s="155"/>
      <c r="E37" s="155"/>
      <c r="F37" s="155"/>
      <c r="G37" s="157"/>
      <c r="H37" s="142"/>
      <c r="I37" s="143"/>
      <c r="J37" s="157"/>
      <c r="K37" s="142"/>
      <c r="L37" s="143"/>
      <c r="M37" s="158"/>
    </row>
    <row r="38" spans="1:13" ht="9.5" customHeight="1">
      <c r="M38" s="4"/>
    </row>
    <row r="39" spans="1:13" s="4" customFormat="1" ht="17" customHeight="1">
      <c r="A39" s="458" t="s">
        <v>243</v>
      </c>
      <c r="B39" s="459"/>
      <c r="C39" s="459"/>
      <c r="D39" s="459"/>
      <c r="E39" s="459"/>
      <c r="F39" s="460"/>
      <c r="G39" s="445" t="s">
        <v>296</v>
      </c>
      <c r="H39" s="443" t="s">
        <v>220</v>
      </c>
      <c r="I39" s="443" t="s">
        <v>118</v>
      </c>
      <c r="J39" s="445" t="s">
        <v>297</v>
      </c>
      <c r="K39" s="443" t="s">
        <v>220</v>
      </c>
      <c r="L39" s="443" t="s">
        <v>118</v>
      </c>
    </row>
    <row r="40" spans="1:13" s="4" customFormat="1" ht="17" customHeight="1">
      <c r="A40" s="459"/>
      <c r="B40" s="459"/>
      <c r="C40" s="459"/>
      <c r="D40" s="459"/>
      <c r="E40" s="459"/>
      <c r="F40" s="460"/>
      <c r="G40" s="446"/>
      <c r="H40" s="466"/>
      <c r="I40" s="444"/>
      <c r="J40" s="446"/>
      <c r="K40" s="466"/>
      <c r="L40" s="444"/>
    </row>
    <row r="41" spans="1:13" ht="18" customHeight="1">
      <c r="A41" s="26"/>
      <c r="B41" s="21"/>
      <c r="C41" s="21" t="s">
        <v>10</v>
      </c>
      <c r="D41" s="12"/>
      <c r="E41" s="12"/>
      <c r="F41" s="12"/>
      <c r="G41" s="132">
        <v>44634</v>
      </c>
      <c r="H41" s="11">
        <v>72.099999999999994</v>
      </c>
      <c r="I41" s="353">
        <v>0.1</v>
      </c>
      <c r="J41" s="132">
        <v>41345</v>
      </c>
      <c r="K41" s="11">
        <v>64.2</v>
      </c>
      <c r="L41" s="353">
        <v>-7.4</v>
      </c>
      <c r="M41" s="4"/>
    </row>
    <row r="42" spans="1:13" ht="18" customHeight="1">
      <c r="A42" s="26"/>
      <c r="B42" s="24"/>
      <c r="C42" s="24" t="s">
        <v>19</v>
      </c>
      <c r="D42" s="5"/>
      <c r="E42" s="5"/>
      <c r="F42" s="5"/>
      <c r="G42" s="132">
        <v>6209</v>
      </c>
      <c r="H42" s="11">
        <v>10</v>
      </c>
      <c r="I42" s="353">
        <v>1.2</v>
      </c>
      <c r="J42" s="132">
        <v>7973</v>
      </c>
      <c r="K42" s="11">
        <v>12.4</v>
      </c>
      <c r="L42" s="353">
        <v>28.4</v>
      </c>
      <c r="M42" s="4"/>
    </row>
    <row r="43" spans="1:13" ht="18" customHeight="1">
      <c r="A43" s="26"/>
      <c r="B43" s="25"/>
      <c r="C43" s="25" t="s">
        <v>299</v>
      </c>
      <c r="D43" s="5"/>
      <c r="E43" s="5"/>
      <c r="F43" s="5"/>
      <c r="G43" s="132">
        <v>285</v>
      </c>
      <c r="H43" s="11">
        <v>0.5</v>
      </c>
      <c r="I43" s="353">
        <v>14</v>
      </c>
      <c r="J43" s="132">
        <v>1817</v>
      </c>
      <c r="K43" s="11">
        <v>2.8</v>
      </c>
      <c r="L43" s="353">
        <v>535.9</v>
      </c>
      <c r="M43" s="4"/>
    </row>
    <row r="44" spans="1:13" ht="18" customHeight="1">
      <c r="A44" s="26"/>
      <c r="B44" s="33" t="s">
        <v>20</v>
      </c>
      <c r="C44" s="33"/>
      <c r="D44" s="32"/>
      <c r="E44" s="32"/>
      <c r="F44" s="32"/>
      <c r="G44" s="433">
        <v>51129</v>
      </c>
      <c r="H44" s="434">
        <v>82.6</v>
      </c>
      <c r="I44" s="435">
        <v>0.3</v>
      </c>
      <c r="J44" s="433">
        <v>51136</v>
      </c>
      <c r="K44" s="434">
        <v>79.400000000000006</v>
      </c>
      <c r="L44" s="435">
        <v>0</v>
      </c>
      <c r="M44" s="4"/>
    </row>
    <row r="45" spans="1:13" ht="18" customHeight="1">
      <c r="A45" s="26"/>
      <c r="B45" s="25"/>
      <c r="C45" s="25" t="s">
        <v>21</v>
      </c>
      <c r="D45" s="5"/>
      <c r="E45" s="5"/>
      <c r="F45" s="5"/>
      <c r="G45" s="132">
        <v>8950</v>
      </c>
      <c r="H45" s="11">
        <v>14.5</v>
      </c>
      <c r="I45" s="353">
        <v>8.1999999999999993</v>
      </c>
      <c r="J45" s="132">
        <v>10978</v>
      </c>
      <c r="K45" s="11">
        <v>17.100000000000001</v>
      </c>
      <c r="L45" s="353">
        <v>22.7</v>
      </c>
      <c r="M45" s="4"/>
    </row>
    <row r="46" spans="1:13" ht="18" customHeight="1">
      <c r="A46" s="26"/>
      <c r="B46" s="25"/>
      <c r="C46" s="25" t="s">
        <v>123</v>
      </c>
      <c r="D46" s="5"/>
      <c r="E46" s="5"/>
      <c r="F46" s="5"/>
      <c r="G46" s="132">
        <v>1481</v>
      </c>
      <c r="H46" s="11">
        <v>2.4</v>
      </c>
      <c r="I46" s="353">
        <v>45.3</v>
      </c>
      <c r="J46" s="132">
        <v>1952</v>
      </c>
      <c r="K46" s="11">
        <v>3</v>
      </c>
      <c r="L46" s="353">
        <v>31.8</v>
      </c>
      <c r="M46" s="4"/>
    </row>
    <row r="47" spans="1:13" ht="18" customHeight="1">
      <c r="A47" s="26"/>
      <c r="B47" s="33" t="s">
        <v>22</v>
      </c>
      <c r="C47" s="33"/>
      <c r="D47" s="32"/>
      <c r="E47" s="32"/>
      <c r="F47" s="32"/>
      <c r="G47" s="433">
        <v>10432</v>
      </c>
      <c r="H47" s="434">
        <v>16.8</v>
      </c>
      <c r="I47" s="435">
        <v>12.3</v>
      </c>
      <c r="J47" s="433">
        <v>12931</v>
      </c>
      <c r="K47" s="434">
        <v>20.100000000000001</v>
      </c>
      <c r="L47" s="435">
        <v>24</v>
      </c>
      <c r="M47" s="4"/>
    </row>
    <row r="48" spans="1:13" ht="18" customHeight="1">
      <c r="A48" s="26"/>
      <c r="B48" s="33" t="s">
        <v>23</v>
      </c>
      <c r="C48" s="33"/>
      <c r="D48" s="32"/>
      <c r="E48" s="32"/>
      <c r="F48" s="32"/>
      <c r="G48" s="433">
        <v>61561</v>
      </c>
      <c r="H48" s="434">
        <v>99.4</v>
      </c>
      <c r="I48" s="435">
        <v>2.1</v>
      </c>
      <c r="J48" s="433">
        <v>64067</v>
      </c>
      <c r="K48" s="434">
        <v>99.5</v>
      </c>
      <c r="L48" s="435">
        <v>4.0999999999999996</v>
      </c>
      <c r="M48" s="4"/>
    </row>
    <row r="49" spans="1:13" ht="18" customHeight="1">
      <c r="A49" s="26"/>
      <c r="B49" s="25" t="s">
        <v>24</v>
      </c>
      <c r="C49" s="25"/>
      <c r="D49" s="5"/>
      <c r="E49" s="5"/>
      <c r="F49" s="5"/>
      <c r="G49" s="132">
        <v>351</v>
      </c>
      <c r="H49" s="11">
        <v>0.6</v>
      </c>
      <c r="I49" s="353">
        <v>-62.7</v>
      </c>
      <c r="J49" s="132">
        <v>317</v>
      </c>
      <c r="K49" s="11">
        <v>0.5</v>
      </c>
      <c r="L49" s="353">
        <v>-9.6</v>
      </c>
      <c r="M49" s="4"/>
    </row>
    <row r="50" spans="1:13" ht="18" customHeight="1">
      <c r="A50" s="26"/>
      <c r="B50" s="178" t="s">
        <v>25</v>
      </c>
      <c r="C50" s="33"/>
      <c r="D50" s="32"/>
      <c r="E50" s="32"/>
      <c r="F50" s="32"/>
      <c r="G50" s="433">
        <v>61912</v>
      </c>
      <c r="H50" s="434">
        <v>100</v>
      </c>
      <c r="I50" s="435">
        <v>1.1000000000000001</v>
      </c>
      <c r="J50" s="433">
        <v>64385</v>
      </c>
      <c r="K50" s="434">
        <v>100</v>
      </c>
      <c r="L50" s="435">
        <v>4</v>
      </c>
      <c r="M50" s="4"/>
    </row>
    <row r="51" spans="1:13" s="4" customFormat="1" ht="18" customHeight="1">
      <c r="A51" s="10"/>
      <c r="B51" s="10"/>
      <c r="C51" s="10" t="s">
        <v>255</v>
      </c>
      <c r="D51" s="14"/>
      <c r="E51" s="14"/>
      <c r="F51" s="14"/>
      <c r="G51" s="152"/>
      <c r="H51" s="11"/>
      <c r="I51" s="353"/>
      <c r="J51" s="152"/>
      <c r="K51" s="11"/>
      <c r="L51" s="353"/>
      <c r="M51" s="10"/>
    </row>
    <row r="52" spans="1:13" ht="18" customHeight="1">
      <c r="A52" s="21"/>
      <c r="B52" s="21"/>
      <c r="C52" s="15" t="s">
        <v>11</v>
      </c>
      <c r="D52" s="5"/>
      <c r="E52" s="5"/>
      <c r="F52" s="5"/>
      <c r="G52" s="132">
        <v>32342</v>
      </c>
      <c r="H52" s="11">
        <v>52.2</v>
      </c>
      <c r="I52" s="353">
        <v>-0.9</v>
      </c>
      <c r="J52" s="132">
        <v>29120</v>
      </c>
      <c r="K52" s="11">
        <v>45.2</v>
      </c>
      <c r="L52" s="353">
        <v>-10</v>
      </c>
      <c r="M52" s="4"/>
    </row>
    <row r="53" spans="1:13" ht="18" customHeight="1">
      <c r="A53" s="21"/>
      <c r="B53" s="21"/>
      <c r="C53" s="16"/>
      <c r="D53" s="8" t="s">
        <v>12</v>
      </c>
      <c r="E53" s="5"/>
      <c r="F53" s="5"/>
      <c r="G53" s="132">
        <v>20122</v>
      </c>
      <c r="H53" s="11">
        <v>32.5</v>
      </c>
      <c r="I53" s="353">
        <v>-2.5</v>
      </c>
      <c r="J53" s="132">
        <v>19461</v>
      </c>
      <c r="K53" s="11">
        <v>30.2</v>
      </c>
      <c r="L53" s="353">
        <v>-3.3</v>
      </c>
      <c r="M53" s="4"/>
    </row>
    <row r="54" spans="1:13" ht="18" customHeight="1">
      <c r="A54" s="21"/>
      <c r="B54" s="21"/>
      <c r="C54" s="16"/>
      <c r="D54" s="8" t="s">
        <v>13</v>
      </c>
      <c r="E54" s="5"/>
      <c r="F54" s="5"/>
      <c r="G54" s="132">
        <v>9327</v>
      </c>
      <c r="H54" s="11">
        <v>15.1</v>
      </c>
      <c r="I54" s="353">
        <v>2.9</v>
      </c>
      <c r="J54" s="132">
        <v>7865</v>
      </c>
      <c r="K54" s="11">
        <v>12.2</v>
      </c>
      <c r="L54" s="353">
        <v>-15.7</v>
      </c>
      <c r="M54" s="4"/>
    </row>
    <row r="55" spans="1:13" ht="18" customHeight="1">
      <c r="A55" s="21"/>
      <c r="B55" s="21"/>
      <c r="C55" s="17"/>
      <c r="D55" s="8" t="s">
        <v>213</v>
      </c>
      <c r="E55" s="5"/>
      <c r="F55" s="5"/>
      <c r="G55" s="132">
        <v>2892</v>
      </c>
      <c r="H55" s="11">
        <v>4.7</v>
      </c>
      <c r="I55" s="353">
        <v>-1</v>
      </c>
      <c r="J55" s="132">
        <v>1794</v>
      </c>
      <c r="K55" s="11">
        <v>2.8</v>
      </c>
      <c r="L55" s="353">
        <v>-38</v>
      </c>
      <c r="M55" s="4"/>
    </row>
    <row r="56" spans="1:13" ht="18" customHeight="1">
      <c r="A56" s="21"/>
      <c r="B56" s="21"/>
      <c r="C56" s="18" t="s">
        <v>15</v>
      </c>
      <c r="D56" s="5"/>
      <c r="E56" s="5"/>
      <c r="F56" s="5"/>
      <c r="G56" s="132">
        <v>5334</v>
      </c>
      <c r="H56" s="11">
        <v>8.6</v>
      </c>
      <c r="I56" s="353">
        <v>4.5</v>
      </c>
      <c r="J56" s="132">
        <v>5501</v>
      </c>
      <c r="K56" s="11">
        <v>8.5</v>
      </c>
      <c r="L56" s="353">
        <v>3.1</v>
      </c>
      <c r="M56" s="4"/>
    </row>
    <row r="57" spans="1:13" ht="18" customHeight="1">
      <c r="A57" s="21"/>
      <c r="B57" s="21"/>
      <c r="C57" s="19"/>
      <c r="D57" s="8" t="s">
        <v>16</v>
      </c>
      <c r="E57" s="5"/>
      <c r="F57" s="5"/>
      <c r="G57" s="132">
        <v>2363</v>
      </c>
      <c r="H57" s="11">
        <v>3.8</v>
      </c>
      <c r="I57" s="353">
        <v>-0.1</v>
      </c>
      <c r="J57" s="132">
        <v>2366</v>
      </c>
      <c r="K57" s="11">
        <v>3.7</v>
      </c>
      <c r="L57" s="353">
        <v>0.1</v>
      </c>
      <c r="M57" s="4"/>
    </row>
    <row r="58" spans="1:13" ht="18" customHeight="1">
      <c r="A58" s="21"/>
      <c r="B58" s="21"/>
      <c r="C58" s="20"/>
      <c r="D58" s="8" t="s">
        <v>17</v>
      </c>
      <c r="E58" s="5"/>
      <c r="F58" s="5"/>
      <c r="G58" s="132">
        <v>2971</v>
      </c>
      <c r="H58" s="11">
        <v>4.8</v>
      </c>
      <c r="I58" s="353">
        <v>8.5</v>
      </c>
      <c r="J58" s="132">
        <v>3134</v>
      </c>
      <c r="K58" s="11">
        <v>4.9000000000000004</v>
      </c>
      <c r="L58" s="353">
        <v>5.5</v>
      </c>
      <c r="M58" s="4"/>
    </row>
    <row r="59" spans="1:13" ht="18" customHeight="1">
      <c r="A59" s="21"/>
      <c r="B59" s="21"/>
      <c r="C59" s="22" t="s">
        <v>310</v>
      </c>
      <c r="D59" s="5"/>
      <c r="E59" s="5"/>
      <c r="F59" s="5"/>
      <c r="G59" s="132">
        <v>4449</v>
      </c>
      <c r="H59" s="11">
        <v>7.2</v>
      </c>
      <c r="I59" s="353">
        <v>7.5</v>
      </c>
      <c r="J59" s="132">
        <v>4763</v>
      </c>
      <c r="K59" s="11">
        <v>7.4</v>
      </c>
      <c r="L59" s="353">
        <v>7</v>
      </c>
      <c r="M59" s="4"/>
    </row>
    <row r="60" spans="1:13" ht="18" customHeight="1">
      <c r="A60" s="21"/>
      <c r="B60" s="26"/>
      <c r="C60" s="23" t="s">
        <v>217</v>
      </c>
      <c r="D60" s="5"/>
      <c r="E60" s="5"/>
      <c r="F60" s="5"/>
      <c r="G60" s="132">
        <v>2506</v>
      </c>
      <c r="H60" s="11">
        <v>4</v>
      </c>
      <c r="I60" s="353">
        <v>-8.5</v>
      </c>
      <c r="J60" s="132">
        <v>1959</v>
      </c>
      <c r="K60" s="11">
        <v>3</v>
      </c>
      <c r="L60" s="353">
        <v>-21.8</v>
      </c>
      <c r="M60" s="4"/>
    </row>
    <row r="61" spans="1:13" s="4" customFormat="1" ht="15" customHeight="1">
      <c r="A61" s="10"/>
      <c r="B61" s="340" t="s">
        <v>264</v>
      </c>
      <c r="C61" s="342" t="s">
        <v>364</v>
      </c>
      <c r="D61" s="10"/>
      <c r="E61" s="10"/>
      <c r="F61" s="10"/>
      <c r="G61" s="152"/>
      <c r="H61" s="150"/>
      <c r="I61" s="151"/>
      <c r="J61" s="152"/>
      <c r="K61" s="150"/>
      <c r="L61" s="151"/>
    </row>
    <row r="62" spans="1:13" s="4" customFormat="1" ht="15" customHeight="1">
      <c r="A62" s="10"/>
      <c r="B62" s="340"/>
      <c r="C62" s="342" t="s">
        <v>365</v>
      </c>
      <c r="D62" s="10"/>
      <c r="E62" s="10"/>
      <c r="F62" s="10"/>
      <c r="G62" s="152"/>
      <c r="H62" s="150"/>
      <c r="I62" s="151"/>
      <c r="J62" s="152"/>
      <c r="K62" s="150"/>
      <c r="L62" s="151"/>
    </row>
    <row r="63" spans="1:13" s="4" customFormat="1" ht="12" customHeight="1">
      <c r="A63" s="10"/>
      <c r="B63" s="340"/>
      <c r="C63" s="342"/>
      <c r="D63" s="10" t="s">
        <v>366</v>
      </c>
      <c r="E63" s="10"/>
      <c r="F63" s="10"/>
      <c r="G63" s="152"/>
      <c r="H63" s="150"/>
      <c r="I63" s="151"/>
      <c r="J63" s="152"/>
      <c r="K63" s="150"/>
      <c r="L63" s="151"/>
    </row>
    <row r="64" spans="1:13" s="4" customFormat="1" ht="11.25" customHeight="1">
      <c r="A64" s="10"/>
      <c r="B64" s="153"/>
      <c r="C64" s="10"/>
      <c r="D64" s="10"/>
      <c r="E64" s="10"/>
      <c r="F64" s="10"/>
      <c r="G64" s="152"/>
      <c r="H64" s="150"/>
      <c r="I64" s="151"/>
      <c r="J64" s="152"/>
      <c r="K64" s="150"/>
      <c r="L64" s="151"/>
    </row>
    <row r="65" spans="1:13" s="4" customFormat="1" ht="3" customHeight="1">
      <c r="A65" s="10"/>
      <c r="B65" s="153"/>
      <c r="C65" s="10"/>
      <c r="D65" s="10"/>
      <c r="E65" s="10"/>
      <c r="F65" s="10"/>
      <c r="G65" s="152"/>
      <c r="H65" s="150"/>
      <c r="I65" s="151"/>
      <c r="J65" s="152"/>
      <c r="K65" s="150"/>
      <c r="L65" s="151"/>
    </row>
    <row r="66" spans="1:13" ht="18" hidden="1" customHeight="1" thickBot="1">
      <c r="M66" s="4"/>
    </row>
    <row r="67" spans="1:13" s="4" customFormat="1" ht="16" customHeight="1">
      <c r="A67" s="458" t="s">
        <v>251</v>
      </c>
      <c r="B67" s="459"/>
      <c r="C67" s="459"/>
      <c r="D67" s="459"/>
      <c r="E67" s="459"/>
      <c r="F67" s="460"/>
      <c r="G67" s="445" t="s">
        <v>296</v>
      </c>
      <c r="H67" s="443" t="s">
        <v>154</v>
      </c>
      <c r="I67" s="443"/>
      <c r="J67" s="445" t="s">
        <v>300</v>
      </c>
      <c r="K67" s="443" t="s">
        <v>153</v>
      </c>
      <c r="L67" s="443"/>
    </row>
    <row r="68" spans="1:13" s="4" customFormat="1" ht="16" customHeight="1">
      <c r="A68" s="459"/>
      <c r="B68" s="459"/>
      <c r="C68" s="459"/>
      <c r="D68" s="459"/>
      <c r="E68" s="459"/>
      <c r="F68" s="460"/>
      <c r="G68" s="446"/>
      <c r="H68" s="466"/>
      <c r="I68" s="444"/>
      <c r="J68" s="446"/>
      <c r="K68" s="466"/>
      <c r="L68" s="444"/>
    </row>
    <row r="69" spans="1:13" s="4" customFormat="1" ht="17" customHeight="1">
      <c r="B69" s="474" t="s">
        <v>289</v>
      </c>
      <c r="C69" s="475"/>
      <c r="D69" s="475"/>
      <c r="E69" s="172" t="s">
        <v>232</v>
      </c>
      <c r="F69" s="14" t="s">
        <v>41</v>
      </c>
      <c r="G69" s="355">
        <v>2258</v>
      </c>
      <c r="H69" s="174">
        <v>-18.2</v>
      </c>
      <c r="I69" s="356"/>
      <c r="J69" s="355">
        <v>3530</v>
      </c>
      <c r="K69" s="174">
        <v>56.3</v>
      </c>
      <c r="L69" s="356"/>
    </row>
    <row r="70" spans="1:13" s="4" customFormat="1" ht="17" customHeight="1">
      <c r="B70" s="476"/>
      <c r="C70" s="477"/>
      <c r="D70" s="477"/>
      <c r="E70" s="148" t="s">
        <v>156</v>
      </c>
      <c r="F70" s="14" t="s">
        <v>44</v>
      </c>
      <c r="G70" s="355">
        <v>20531</v>
      </c>
      <c r="H70" s="174">
        <v>-19.100000000000001</v>
      </c>
      <c r="I70" s="357"/>
      <c r="J70" s="355">
        <v>32764</v>
      </c>
      <c r="K70" s="174">
        <v>59.6</v>
      </c>
      <c r="L70" s="357"/>
    </row>
    <row r="71" spans="1:13" s="4" customFormat="1" ht="24.5" customHeight="1">
      <c r="B71" s="37" t="s">
        <v>28</v>
      </c>
      <c r="C71" s="14"/>
      <c r="D71" s="14"/>
      <c r="E71" s="13" t="s">
        <v>232</v>
      </c>
      <c r="F71" s="14" t="s">
        <v>155</v>
      </c>
      <c r="G71" s="355">
        <v>2789</v>
      </c>
      <c r="H71" s="174">
        <v>8.3000000000000007</v>
      </c>
      <c r="I71" s="309"/>
      <c r="J71" s="355">
        <v>4028</v>
      </c>
      <c r="K71" s="174">
        <v>44.4</v>
      </c>
      <c r="L71" s="309"/>
    </row>
    <row r="72" spans="1:13" s="4" customFormat="1" ht="17" customHeight="1">
      <c r="B72" s="35"/>
      <c r="C72" s="453" t="s">
        <v>29</v>
      </c>
      <c r="D72" s="454"/>
      <c r="E72" s="172" t="s">
        <v>232</v>
      </c>
      <c r="F72" s="14" t="s">
        <v>41</v>
      </c>
      <c r="G72" s="355">
        <v>1025</v>
      </c>
      <c r="H72" s="174">
        <v>92.6</v>
      </c>
      <c r="I72" s="356"/>
      <c r="J72" s="355">
        <v>2244</v>
      </c>
      <c r="K72" s="174">
        <v>118.8</v>
      </c>
      <c r="L72" s="356"/>
    </row>
    <row r="73" spans="1:13" s="4" customFormat="1" ht="17" customHeight="1">
      <c r="B73" s="35"/>
      <c r="C73" s="455"/>
      <c r="D73" s="456"/>
      <c r="E73" s="148" t="s">
        <v>157</v>
      </c>
      <c r="F73" s="14" t="s">
        <v>42</v>
      </c>
      <c r="G73" s="355">
        <v>63632</v>
      </c>
      <c r="H73" s="174">
        <v>102.6</v>
      </c>
      <c r="I73" s="357"/>
      <c r="J73" s="355">
        <v>148025</v>
      </c>
      <c r="K73" s="174">
        <v>132.6</v>
      </c>
      <c r="L73" s="357"/>
    </row>
    <row r="74" spans="1:13" s="4" customFormat="1" ht="17" customHeight="1">
      <c r="B74" s="35"/>
      <c r="C74" s="453" t="s">
        <v>267</v>
      </c>
      <c r="D74" s="454"/>
      <c r="E74" s="172" t="s">
        <v>232</v>
      </c>
      <c r="F74" s="14" t="s">
        <v>41</v>
      </c>
      <c r="G74" s="355">
        <v>1763</v>
      </c>
      <c r="H74" s="174">
        <v>-2.2000000000000002</v>
      </c>
      <c r="I74" s="356"/>
      <c r="J74" s="355">
        <v>1784</v>
      </c>
      <c r="K74" s="174">
        <v>1.2</v>
      </c>
      <c r="L74" s="356"/>
    </row>
    <row r="75" spans="1:13" s="4" customFormat="1" ht="17" customHeight="1">
      <c r="B75" s="35"/>
      <c r="C75" s="455"/>
      <c r="D75" s="456"/>
      <c r="E75" s="148" t="s">
        <v>158</v>
      </c>
      <c r="F75" s="14" t="s">
        <v>43</v>
      </c>
      <c r="G75" s="355">
        <v>125702</v>
      </c>
      <c r="H75" s="174">
        <v>-3.5</v>
      </c>
      <c r="I75" s="357"/>
      <c r="J75" s="355">
        <v>128362</v>
      </c>
      <c r="K75" s="174">
        <v>2.1</v>
      </c>
      <c r="L75" s="357"/>
    </row>
    <row r="76" spans="1:13" s="4" customFormat="1" ht="17" customHeight="1">
      <c r="B76" s="474" t="s">
        <v>301</v>
      </c>
      <c r="C76" s="475"/>
      <c r="D76" s="475"/>
      <c r="E76" s="172" t="s">
        <v>232</v>
      </c>
      <c r="F76" s="14" t="s">
        <v>41</v>
      </c>
      <c r="G76" s="355">
        <v>1436</v>
      </c>
      <c r="H76" s="174">
        <v>257.89999999999998</v>
      </c>
      <c r="I76" s="356"/>
      <c r="J76" s="355">
        <v>1568</v>
      </c>
      <c r="K76" s="174">
        <v>9.1999999999999993</v>
      </c>
      <c r="L76" s="356"/>
    </row>
    <row r="77" spans="1:13" s="4" customFormat="1" ht="17" customHeight="1">
      <c r="B77" s="476"/>
      <c r="C77" s="477"/>
      <c r="D77" s="477"/>
      <c r="E77" s="148" t="s">
        <v>164</v>
      </c>
      <c r="F77" s="14" t="s">
        <v>52</v>
      </c>
      <c r="G77" s="355">
        <v>10193</v>
      </c>
      <c r="H77" s="174">
        <v>274.8</v>
      </c>
      <c r="I77" s="357"/>
      <c r="J77" s="355">
        <v>11805</v>
      </c>
      <c r="K77" s="174">
        <v>15.8</v>
      </c>
      <c r="L77" s="357"/>
    </row>
    <row r="78" spans="1:13" s="4" customFormat="1" ht="17" customHeight="1">
      <c r="B78" s="474" t="s">
        <v>36</v>
      </c>
      <c r="C78" s="475"/>
      <c r="D78" s="475"/>
      <c r="E78" s="172" t="s">
        <v>232</v>
      </c>
      <c r="F78" s="14" t="s">
        <v>41</v>
      </c>
      <c r="G78" s="355">
        <v>1200</v>
      </c>
      <c r="H78" s="174">
        <v>33.799999999999997</v>
      </c>
      <c r="I78" s="356"/>
      <c r="J78" s="355">
        <v>855</v>
      </c>
      <c r="K78" s="174">
        <v>-28.7</v>
      </c>
      <c r="L78" s="356"/>
    </row>
    <row r="79" spans="1:13" s="4" customFormat="1" ht="17" customHeight="1">
      <c r="B79" s="476"/>
      <c r="C79" s="477"/>
      <c r="D79" s="477"/>
      <c r="E79" s="148" t="s">
        <v>162</v>
      </c>
      <c r="F79" s="14" t="s">
        <v>50</v>
      </c>
      <c r="G79" s="355">
        <v>155859</v>
      </c>
      <c r="H79" s="174">
        <v>35.5</v>
      </c>
      <c r="I79" s="357"/>
      <c r="J79" s="355">
        <v>120549</v>
      </c>
      <c r="K79" s="174">
        <v>-22.7</v>
      </c>
      <c r="L79" s="357"/>
    </row>
    <row r="80" spans="1:13" s="4" customFormat="1" ht="31" customHeight="1">
      <c r="B80" s="37" t="s">
        <v>363</v>
      </c>
      <c r="C80" s="14"/>
      <c r="D80" s="14"/>
      <c r="E80" s="13" t="s">
        <v>232</v>
      </c>
      <c r="F80" s="14" t="s">
        <v>155</v>
      </c>
      <c r="G80" s="355">
        <v>2748</v>
      </c>
      <c r="H80" s="174">
        <v>3.3</v>
      </c>
      <c r="I80" s="309"/>
      <c r="J80" s="355">
        <v>2948</v>
      </c>
      <c r="K80" s="174">
        <v>7.3</v>
      </c>
      <c r="L80" s="309"/>
    </row>
    <row r="81" spans="1:13" s="4" customFormat="1" ht="17" customHeight="1">
      <c r="B81" s="35"/>
      <c r="C81" s="453" t="s">
        <v>31</v>
      </c>
      <c r="D81" s="454"/>
      <c r="E81" s="172" t="s">
        <v>232</v>
      </c>
      <c r="F81" s="14" t="s">
        <v>41</v>
      </c>
      <c r="G81" s="355">
        <v>959</v>
      </c>
      <c r="H81" s="174">
        <v>-9.6</v>
      </c>
      <c r="I81" s="356"/>
      <c r="J81" s="355">
        <v>924</v>
      </c>
      <c r="K81" s="174">
        <v>-3.7</v>
      </c>
      <c r="L81" s="356"/>
    </row>
    <row r="82" spans="1:13" s="4" customFormat="1" ht="17" customHeight="1">
      <c r="B82" s="35"/>
      <c r="C82" s="455"/>
      <c r="D82" s="456"/>
      <c r="E82" s="148" t="s">
        <v>159</v>
      </c>
      <c r="F82" s="14" t="s">
        <v>46</v>
      </c>
      <c r="G82" s="355">
        <v>10113</v>
      </c>
      <c r="H82" s="174">
        <v>-4.4000000000000004</v>
      </c>
      <c r="I82" s="357"/>
      <c r="J82" s="355">
        <v>10432</v>
      </c>
      <c r="K82" s="174">
        <v>3.2</v>
      </c>
      <c r="L82" s="357"/>
    </row>
    <row r="83" spans="1:13" s="4" customFormat="1" ht="17" customHeight="1">
      <c r="B83" s="35"/>
      <c r="C83" s="453" t="s">
        <v>260</v>
      </c>
      <c r="D83" s="454"/>
      <c r="E83" s="172" t="s">
        <v>232</v>
      </c>
      <c r="F83" s="14" t="s">
        <v>41</v>
      </c>
      <c r="G83" s="355">
        <v>908</v>
      </c>
      <c r="H83" s="174">
        <v>11.1</v>
      </c>
      <c r="I83" s="356"/>
      <c r="J83" s="355">
        <v>805</v>
      </c>
      <c r="K83" s="174">
        <v>-11.3</v>
      </c>
      <c r="L83" s="356"/>
    </row>
    <row r="84" spans="1:13" s="4" customFormat="1" ht="17" customHeight="1">
      <c r="B84" s="35"/>
      <c r="C84" s="455"/>
      <c r="D84" s="456"/>
      <c r="E84" s="148" t="s">
        <v>160</v>
      </c>
      <c r="F84" s="14" t="s">
        <v>47</v>
      </c>
      <c r="G84" s="355">
        <v>261876</v>
      </c>
      <c r="H84" s="174">
        <v>8.6</v>
      </c>
      <c r="I84" s="357"/>
      <c r="J84" s="355">
        <v>239107</v>
      </c>
      <c r="K84" s="174">
        <v>-8.6999999999999993</v>
      </c>
      <c r="L84" s="357"/>
    </row>
    <row r="85" spans="1:13" s="4" customFormat="1" ht="17" customHeight="1">
      <c r="B85" s="35"/>
      <c r="C85" s="453" t="s">
        <v>35</v>
      </c>
      <c r="D85" s="454"/>
      <c r="E85" s="172" t="s">
        <v>232</v>
      </c>
      <c r="F85" s="14" t="s">
        <v>41</v>
      </c>
      <c r="G85" s="355">
        <v>338</v>
      </c>
      <c r="H85" s="174">
        <v>-3.6</v>
      </c>
      <c r="I85" s="356"/>
      <c r="J85" s="355">
        <v>409</v>
      </c>
      <c r="K85" s="174">
        <v>21.1</v>
      </c>
      <c r="L85" s="356"/>
    </row>
    <row r="86" spans="1:13" s="4" customFormat="1" ht="17" customHeight="1">
      <c r="B86" s="35"/>
      <c r="C86" s="455"/>
      <c r="D86" s="456"/>
      <c r="E86" s="148" t="s">
        <v>161</v>
      </c>
      <c r="F86" s="14" t="s">
        <v>49</v>
      </c>
      <c r="G86" s="355">
        <v>4193</v>
      </c>
      <c r="H86" s="174">
        <v>-2.9</v>
      </c>
      <c r="I86" s="357"/>
      <c r="J86" s="355">
        <v>5371</v>
      </c>
      <c r="K86" s="174">
        <v>28.1</v>
      </c>
      <c r="L86" s="357"/>
    </row>
    <row r="87" spans="1:13" s="4" customFormat="1" ht="17" customHeight="1">
      <c r="B87" s="35"/>
      <c r="C87" s="453" t="s">
        <v>370</v>
      </c>
      <c r="D87" s="454"/>
      <c r="E87" s="172" t="s">
        <v>232</v>
      </c>
      <c r="F87" s="14" t="s">
        <v>41</v>
      </c>
      <c r="G87" s="355">
        <v>541</v>
      </c>
      <c r="H87" s="174">
        <v>120.4</v>
      </c>
      <c r="I87" s="356"/>
      <c r="J87" s="355">
        <v>808</v>
      </c>
      <c r="K87" s="174">
        <v>49.4</v>
      </c>
      <c r="L87" s="356"/>
    </row>
    <row r="88" spans="1:13" s="4" customFormat="1" ht="17" customHeight="1">
      <c r="B88" s="35"/>
      <c r="C88" s="455"/>
      <c r="D88" s="456"/>
      <c r="E88" s="148" t="s">
        <v>163</v>
      </c>
      <c r="F88" s="14" t="s">
        <v>51</v>
      </c>
      <c r="G88" s="355">
        <v>7028</v>
      </c>
      <c r="H88" s="174">
        <v>134.5</v>
      </c>
      <c r="I88" s="357"/>
      <c r="J88" s="355">
        <v>11507</v>
      </c>
      <c r="K88" s="174">
        <v>63.7</v>
      </c>
      <c r="L88" s="357"/>
    </row>
    <row r="89" spans="1:13" s="4" customFormat="1" ht="12.65" customHeight="1">
      <c r="A89" s="340" t="s">
        <v>264</v>
      </c>
      <c r="B89" s="341" t="s">
        <v>265</v>
      </c>
      <c r="C89" s="339"/>
      <c r="D89" s="339"/>
      <c r="E89" s="141"/>
      <c r="F89" s="10"/>
      <c r="G89" s="90"/>
      <c r="H89" s="142"/>
      <c r="I89" s="143"/>
      <c r="J89" s="90"/>
      <c r="K89" s="142"/>
      <c r="L89" s="143"/>
    </row>
    <row r="90" spans="1:13" s="4" customFormat="1" ht="12.65" customHeight="1" collapsed="1">
      <c r="B90" s="342" t="s">
        <v>266</v>
      </c>
      <c r="C90" s="339"/>
      <c r="D90" s="339"/>
      <c r="E90" s="141"/>
      <c r="F90" s="10"/>
      <c r="G90" s="90"/>
      <c r="H90" s="142"/>
      <c r="I90" s="143"/>
      <c r="J90" s="90"/>
      <c r="K90" s="142"/>
      <c r="L90" s="143"/>
    </row>
    <row r="91" spans="1:13" s="4" customFormat="1" ht="12.65" customHeight="1">
      <c r="B91" s="342"/>
      <c r="C91" s="339"/>
      <c r="D91" s="339"/>
      <c r="E91" s="141"/>
      <c r="F91" s="10"/>
      <c r="G91" s="90"/>
      <c r="H91" s="142"/>
      <c r="I91" s="143"/>
      <c r="J91" s="90"/>
      <c r="K91" s="142"/>
      <c r="L91" s="143"/>
    </row>
    <row r="92" spans="1:13" s="4" customFormat="1" ht="20.5" customHeight="1" collapsed="1">
      <c r="A92" s="464" t="s">
        <v>254</v>
      </c>
      <c r="B92" s="459"/>
      <c r="C92" s="459"/>
      <c r="D92" s="459"/>
      <c r="E92" s="459"/>
      <c r="F92" s="460"/>
      <c r="G92" s="478" t="s">
        <v>296</v>
      </c>
      <c r="H92" s="439" t="s">
        <v>224</v>
      </c>
      <c r="I92" s="451"/>
      <c r="J92" s="447" t="s">
        <v>304</v>
      </c>
      <c r="K92" s="449" t="s">
        <v>224</v>
      </c>
      <c r="L92" s="479"/>
    </row>
    <row r="93" spans="1:13" s="4" customFormat="1" ht="20.5" customHeight="1">
      <c r="A93" s="459"/>
      <c r="B93" s="459"/>
      <c r="C93" s="459"/>
      <c r="D93" s="459"/>
      <c r="E93" s="459"/>
      <c r="F93" s="460"/>
      <c r="G93" s="457"/>
      <c r="H93" s="440"/>
      <c r="I93" s="452"/>
      <c r="J93" s="448"/>
      <c r="K93" s="450"/>
      <c r="L93" s="468"/>
    </row>
    <row r="94" spans="1:13" ht="18" customHeight="1">
      <c r="B94" s="17" t="s">
        <v>223</v>
      </c>
      <c r="C94" s="12"/>
      <c r="D94" s="12"/>
      <c r="E94" s="12"/>
      <c r="F94" s="12"/>
      <c r="G94" s="355">
        <v>6135</v>
      </c>
      <c r="H94" s="174">
        <v>11.9</v>
      </c>
      <c r="I94" s="321"/>
      <c r="J94" s="436">
        <v>5603</v>
      </c>
      <c r="K94" s="174">
        <v>10.9</v>
      </c>
      <c r="L94" s="356"/>
      <c r="M94" s="4"/>
    </row>
    <row r="95" spans="1:13" ht="18" customHeight="1">
      <c r="B95" s="15" t="s">
        <v>245</v>
      </c>
      <c r="C95" s="5"/>
      <c r="D95" s="5"/>
      <c r="E95" s="5"/>
      <c r="F95" s="5"/>
      <c r="G95" s="355">
        <v>313</v>
      </c>
      <c r="H95" s="174">
        <v>3</v>
      </c>
      <c r="I95" s="173"/>
      <c r="J95" s="436">
        <v>949</v>
      </c>
      <c r="K95" s="174">
        <v>7.3</v>
      </c>
      <c r="L95" s="357"/>
      <c r="M95" s="4"/>
    </row>
    <row r="96" spans="1:13" ht="18" customHeight="1">
      <c r="B96" s="27"/>
      <c r="C96" s="5" t="s">
        <v>92</v>
      </c>
      <c r="D96" s="5"/>
      <c r="E96" s="5"/>
      <c r="F96" s="5"/>
      <c r="G96" s="355">
        <v>-21</v>
      </c>
      <c r="H96" s="174">
        <v>-0.9</v>
      </c>
      <c r="I96" s="321"/>
      <c r="J96" s="436">
        <v>111</v>
      </c>
      <c r="K96" s="174">
        <v>3.2</v>
      </c>
      <c r="L96" s="356"/>
      <c r="M96" s="4"/>
    </row>
    <row r="97" spans="1:13" ht="18" customHeight="1">
      <c r="B97" s="27"/>
      <c r="C97" s="5" t="s">
        <v>28</v>
      </c>
      <c r="D97" s="5"/>
      <c r="E97" s="5"/>
      <c r="F97" s="5"/>
      <c r="G97" s="355">
        <v>176</v>
      </c>
      <c r="H97" s="174">
        <v>6.3</v>
      </c>
      <c r="I97" s="173"/>
      <c r="J97" s="436">
        <v>483</v>
      </c>
      <c r="K97" s="174">
        <v>12</v>
      </c>
      <c r="L97" s="357"/>
      <c r="M97" s="4"/>
    </row>
    <row r="98" spans="1:13" s="4" customFormat="1" ht="18" customHeight="1">
      <c r="B98" s="35"/>
      <c r="C98" s="240" t="s">
        <v>246</v>
      </c>
      <c r="D98" s="14"/>
      <c r="E98" s="14"/>
      <c r="F98" s="14"/>
      <c r="G98" s="355">
        <v>9</v>
      </c>
      <c r="H98" s="174">
        <v>0.7</v>
      </c>
      <c r="I98" s="321"/>
      <c r="J98" s="436">
        <v>15</v>
      </c>
      <c r="K98" s="174">
        <v>1</v>
      </c>
      <c r="L98" s="356"/>
    </row>
    <row r="99" spans="1:13" s="4" customFormat="1" ht="18" customHeight="1">
      <c r="B99" s="35"/>
      <c r="C99" s="5" t="s">
        <v>247</v>
      </c>
      <c r="D99" s="14"/>
      <c r="E99" s="14"/>
      <c r="F99" s="14"/>
      <c r="G99" s="355">
        <v>-144</v>
      </c>
      <c r="H99" s="174">
        <v>-12</v>
      </c>
      <c r="I99" s="173"/>
      <c r="J99" s="315">
        <v>-64</v>
      </c>
      <c r="K99" s="174">
        <v>-7.5</v>
      </c>
      <c r="L99" s="357"/>
    </row>
    <row r="100" spans="1:13" s="3" customFormat="1" ht="18" hidden="1" customHeight="1" outlineLevel="1">
      <c r="A100" s="3" t="s">
        <v>170</v>
      </c>
      <c r="B100" s="92"/>
      <c r="C100" s="93"/>
      <c r="D100" s="93"/>
      <c r="E100" s="93"/>
      <c r="F100" s="93"/>
      <c r="G100" s="358"/>
      <c r="H100" s="245"/>
      <c r="I100" s="246"/>
      <c r="J100" s="248"/>
      <c r="K100" s="245"/>
      <c r="L100" s="372"/>
    </row>
    <row r="101" spans="1:13" ht="18" customHeight="1" collapsed="1">
      <c r="B101" s="318"/>
      <c r="C101" s="5" t="s">
        <v>363</v>
      </c>
      <c r="D101" s="5"/>
      <c r="E101" s="5"/>
      <c r="F101" s="14"/>
      <c r="G101" s="355">
        <v>293</v>
      </c>
      <c r="H101" s="174">
        <v>10.7</v>
      </c>
      <c r="I101" s="173"/>
      <c r="J101" s="315">
        <v>402</v>
      </c>
      <c r="K101" s="174">
        <v>13.7</v>
      </c>
      <c r="L101" s="357"/>
      <c r="M101" s="4"/>
    </row>
    <row r="102" spans="1:13" s="3" customFormat="1" ht="18" hidden="1" customHeight="1" outlineLevel="1">
      <c r="A102" s="3" t="s">
        <v>170</v>
      </c>
      <c r="B102" s="92"/>
      <c r="C102" s="93"/>
      <c r="D102" s="93"/>
      <c r="E102" s="93"/>
      <c r="F102" s="93"/>
      <c r="G102" s="319"/>
      <c r="H102" s="254"/>
      <c r="I102" s="320"/>
      <c r="J102" s="319"/>
      <c r="K102" s="254"/>
      <c r="L102" s="320"/>
    </row>
    <row r="103" spans="1:13" s="3" customFormat="1" ht="18" hidden="1" customHeight="1" outlineLevel="1">
      <c r="A103" s="3" t="s">
        <v>170</v>
      </c>
      <c r="B103" s="92"/>
      <c r="C103" s="93"/>
      <c r="D103" s="93"/>
      <c r="E103" s="93"/>
      <c r="F103" s="93"/>
      <c r="G103" s="250"/>
      <c r="H103" s="251"/>
      <c r="I103" s="252"/>
      <c r="J103" s="250"/>
      <c r="K103" s="251"/>
      <c r="L103" s="252"/>
    </row>
    <row r="104" spans="1:13" s="3" customFormat="1" ht="18" hidden="1" customHeight="1" outlineLevel="1">
      <c r="A104" s="3" t="s">
        <v>170</v>
      </c>
      <c r="B104" s="92"/>
      <c r="C104" s="93"/>
      <c r="D104" s="93"/>
      <c r="E104" s="93"/>
      <c r="F104" s="93"/>
      <c r="G104" s="250"/>
      <c r="H104" s="251"/>
      <c r="I104" s="252"/>
      <c r="J104" s="250"/>
      <c r="K104" s="251"/>
      <c r="L104" s="252"/>
    </row>
    <row r="105" spans="1:13" s="3" customFormat="1" ht="18" hidden="1" customHeight="1" outlineLevel="1">
      <c r="A105" s="3" t="s">
        <v>170</v>
      </c>
      <c r="B105" s="92"/>
      <c r="C105" s="93"/>
      <c r="D105" s="93"/>
      <c r="E105" s="93"/>
      <c r="F105" s="93"/>
      <c r="G105" s="250"/>
      <c r="H105" s="251"/>
      <c r="I105" s="252"/>
      <c r="J105" s="250"/>
      <c r="K105" s="251"/>
      <c r="L105" s="252"/>
    </row>
    <row r="106" spans="1:13" s="3" customFormat="1" ht="18" hidden="1" customHeight="1" outlineLevel="1">
      <c r="A106" s="3" t="s">
        <v>170</v>
      </c>
      <c r="B106" s="92"/>
      <c r="C106" s="93"/>
      <c r="D106" s="93"/>
      <c r="E106" s="93"/>
      <c r="F106" s="93"/>
      <c r="G106" s="250"/>
      <c r="H106" s="251"/>
      <c r="I106" s="252"/>
      <c r="J106" s="250"/>
      <c r="K106" s="251"/>
      <c r="L106" s="252"/>
    </row>
    <row r="107" spans="1:13" ht="18" hidden="1" customHeight="1" outlineLevel="1" thickBot="1">
      <c r="B107" s="28"/>
      <c r="C107" s="5"/>
      <c r="D107" s="5"/>
      <c r="E107" s="5"/>
      <c r="F107" s="5"/>
      <c r="G107" s="96"/>
      <c r="H107" s="97"/>
      <c r="I107" s="98"/>
      <c r="J107" s="96"/>
      <c r="K107" s="97"/>
      <c r="L107" s="98"/>
      <c r="M107" s="4"/>
    </row>
    <row r="108" spans="1:13" s="3" customFormat="1" ht="18" hidden="1" customHeight="1" outlineLevel="1" thickTop="1">
      <c r="A108" s="3" t="s">
        <v>170</v>
      </c>
      <c r="B108" s="253"/>
      <c r="C108" s="253"/>
      <c r="D108" s="253"/>
      <c r="E108" s="253"/>
      <c r="F108" s="253"/>
      <c r="G108" s="255"/>
      <c r="H108" s="254"/>
      <c r="I108" s="247"/>
      <c r="J108" s="255"/>
      <c r="K108" s="254"/>
      <c r="L108" s="247"/>
    </row>
    <row r="109" spans="1:13" s="3" customFormat="1" ht="18" hidden="1" customHeight="1" outlineLevel="1">
      <c r="A109" s="3" t="s">
        <v>170</v>
      </c>
      <c r="B109" s="253"/>
      <c r="C109" s="253"/>
      <c r="D109" s="253"/>
      <c r="E109" s="253"/>
      <c r="F109" s="253"/>
      <c r="G109" s="255"/>
      <c r="H109" s="254"/>
      <c r="I109" s="247"/>
      <c r="J109" s="255"/>
      <c r="K109" s="254"/>
      <c r="L109" s="247"/>
    </row>
    <row r="110" spans="1:13" s="3" customFormat="1" ht="18" hidden="1" customHeight="1" outlineLevel="1">
      <c r="A110" s="3" t="s">
        <v>170</v>
      </c>
      <c r="B110" s="253"/>
      <c r="C110" s="253"/>
      <c r="D110" s="253"/>
      <c r="E110" s="253"/>
      <c r="F110" s="253"/>
      <c r="G110" s="255"/>
      <c r="H110" s="254"/>
      <c r="I110" s="247"/>
      <c r="J110" s="255"/>
      <c r="K110" s="254"/>
      <c r="L110" s="247"/>
    </row>
    <row r="111" spans="1:13" ht="11.5" customHeight="1" collapsed="1">
      <c r="M111" s="4"/>
    </row>
    <row r="112" spans="1:13" s="4" customFormat="1" ht="16" customHeight="1">
      <c r="A112" s="464" t="s">
        <v>83</v>
      </c>
      <c r="B112" s="459"/>
      <c r="C112" s="459"/>
      <c r="D112" s="459"/>
      <c r="E112" s="459"/>
      <c r="F112" s="460"/>
      <c r="G112" s="445" t="s">
        <v>303</v>
      </c>
      <c r="H112" s="441"/>
      <c r="I112" s="443"/>
      <c r="J112" s="445" t="s">
        <v>297</v>
      </c>
      <c r="K112" s="368"/>
      <c r="L112" s="369"/>
      <c r="M112" s="438"/>
    </row>
    <row r="113" spans="1:13" s="4" customFormat="1" ht="16" customHeight="1">
      <c r="A113" s="459"/>
      <c r="B113" s="459"/>
      <c r="C113" s="459"/>
      <c r="D113" s="459"/>
      <c r="E113" s="459"/>
      <c r="F113" s="460"/>
      <c r="G113" s="446"/>
      <c r="H113" s="442"/>
      <c r="I113" s="444"/>
      <c r="J113" s="446"/>
      <c r="K113" s="367"/>
      <c r="L113" s="370"/>
      <c r="M113" s="438"/>
    </row>
    <row r="114" spans="1:13" s="4" customFormat="1" ht="21" customHeight="1">
      <c r="A114" s="179"/>
      <c r="B114" s="305" t="s">
        <v>167</v>
      </c>
      <c r="C114" s="199"/>
      <c r="D114" s="199"/>
      <c r="E114" s="199"/>
      <c r="F114" s="199"/>
      <c r="G114" s="359"/>
      <c r="H114" s="200"/>
      <c r="I114" s="360"/>
      <c r="J114" s="359"/>
      <c r="K114" s="200"/>
      <c r="L114" s="360"/>
      <c r="M114" s="189"/>
    </row>
    <row r="115" spans="1:13" ht="18" customHeight="1">
      <c r="A115" s="2"/>
      <c r="B115" s="160"/>
      <c r="C115" s="51" t="s">
        <v>65</v>
      </c>
      <c r="D115" s="5"/>
      <c r="E115" s="5"/>
      <c r="F115" s="5"/>
      <c r="G115" s="352">
        <v>109.99</v>
      </c>
      <c r="H115" s="5"/>
      <c r="I115" s="9"/>
      <c r="J115" s="352">
        <v>107.74</v>
      </c>
      <c r="K115" s="5"/>
      <c r="L115" s="9"/>
      <c r="M115" s="129"/>
    </row>
    <row r="116" spans="1:13" ht="18" customHeight="1">
      <c r="A116" s="2"/>
      <c r="B116" s="160"/>
      <c r="C116" s="51" t="s">
        <v>66</v>
      </c>
      <c r="D116" s="5"/>
      <c r="E116" s="5"/>
      <c r="F116" s="21"/>
      <c r="G116" s="352">
        <v>16.12</v>
      </c>
      <c r="H116" s="5"/>
      <c r="I116" s="9"/>
      <c r="J116" s="352">
        <v>15.16</v>
      </c>
      <c r="K116" s="5"/>
      <c r="L116" s="9"/>
      <c r="M116" s="129"/>
    </row>
    <row r="117" spans="1:13" ht="18" customHeight="1">
      <c r="A117" s="2"/>
      <c r="B117" s="160"/>
      <c r="C117" s="55" t="s">
        <v>75</v>
      </c>
      <c r="D117" s="25"/>
      <c r="E117" s="25"/>
      <c r="F117" s="25"/>
      <c r="G117" s="352">
        <v>140.88</v>
      </c>
      <c r="H117" s="29"/>
      <c r="I117" s="361"/>
      <c r="J117" s="352">
        <v>132.83000000000001</v>
      </c>
      <c r="K117" s="29"/>
      <c r="L117" s="361"/>
      <c r="M117" s="34"/>
    </row>
    <row r="118" spans="1:13" ht="18" customHeight="1">
      <c r="A118" s="2"/>
      <c r="B118" s="160"/>
      <c r="C118" s="55" t="s">
        <v>73</v>
      </c>
      <c r="D118" s="25"/>
      <c r="E118" s="25"/>
      <c r="F118" s="25"/>
      <c r="G118" s="362">
        <v>7.7000000000000002E-3</v>
      </c>
      <c r="H118" s="5"/>
      <c r="I118" s="9"/>
      <c r="J118" s="362">
        <v>7.1000000000000004E-3</v>
      </c>
      <c r="K118" s="5"/>
      <c r="L118" s="9"/>
      <c r="M118" s="34"/>
    </row>
    <row r="119" spans="1:13" ht="18" hidden="1" customHeight="1" outlineLevel="1">
      <c r="A119" s="2" t="s">
        <v>170</v>
      </c>
      <c r="B119" s="160"/>
      <c r="C119" s="51" t="s">
        <v>67</v>
      </c>
      <c r="D119" s="5"/>
      <c r="E119" s="5"/>
      <c r="F119" s="249"/>
      <c r="G119" s="352"/>
      <c r="H119" s="5"/>
      <c r="I119" s="9"/>
      <c r="J119" s="352"/>
      <c r="K119" s="5"/>
      <c r="L119" s="9"/>
      <c r="M119" s="129"/>
    </row>
    <row r="120" spans="1:13" ht="18" hidden="1" customHeight="1" outlineLevel="1">
      <c r="A120" s="2" t="s">
        <v>170</v>
      </c>
      <c r="B120" s="160"/>
      <c r="C120" s="54" t="s">
        <v>68</v>
      </c>
      <c r="D120" s="24"/>
      <c r="E120" s="24"/>
      <c r="F120" s="21"/>
      <c r="G120" s="352"/>
      <c r="H120" s="5"/>
      <c r="I120" s="9"/>
      <c r="J120" s="352"/>
      <c r="K120" s="5"/>
      <c r="L120" s="9"/>
      <c r="M120" s="129"/>
    </row>
    <row r="121" spans="1:13" ht="18" hidden="1" customHeight="1" outlineLevel="1">
      <c r="A121" s="2"/>
      <c r="B121" s="160"/>
      <c r="C121" s="55" t="s">
        <v>69</v>
      </c>
      <c r="D121" s="25"/>
      <c r="E121" s="25"/>
      <c r="F121" s="25"/>
      <c r="G121" s="362">
        <v>9.2499999999999999E-2</v>
      </c>
      <c r="H121" s="5"/>
      <c r="I121" s="9"/>
      <c r="J121" s="362">
        <v>0</v>
      </c>
      <c r="K121" s="5"/>
      <c r="L121" s="9"/>
      <c r="M121" s="34"/>
    </row>
    <row r="122" spans="1:13" ht="18" hidden="1" customHeight="1" outlineLevel="1">
      <c r="A122" s="2" t="s">
        <v>170</v>
      </c>
      <c r="B122" s="160"/>
      <c r="C122" s="55" t="s">
        <v>70</v>
      </c>
      <c r="D122" s="25"/>
      <c r="E122" s="25"/>
      <c r="F122" s="25"/>
      <c r="G122" s="362"/>
      <c r="H122" s="5"/>
      <c r="I122" s="9"/>
      <c r="J122" s="362"/>
      <c r="K122" s="5"/>
      <c r="L122" s="9"/>
      <c r="M122" s="34"/>
    </row>
    <row r="123" spans="1:13" ht="18" hidden="1" customHeight="1" outlineLevel="1">
      <c r="A123" s="2" t="s">
        <v>170</v>
      </c>
      <c r="B123" s="160"/>
      <c r="C123" s="55" t="s">
        <v>71</v>
      </c>
      <c r="D123" s="25"/>
      <c r="E123" s="25"/>
      <c r="F123" s="25"/>
      <c r="G123" s="362"/>
      <c r="H123" s="5"/>
      <c r="I123" s="9"/>
      <c r="J123" s="362"/>
      <c r="K123" s="5"/>
      <c r="L123" s="9"/>
      <c r="M123" s="34"/>
    </row>
    <row r="124" spans="1:13" ht="18" hidden="1" customHeight="1" outlineLevel="1">
      <c r="A124" s="2" t="s">
        <v>170</v>
      </c>
      <c r="B124" s="160"/>
      <c r="C124" s="55" t="s">
        <v>72</v>
      </c>
      <c r="D124" s="25"/>
      <c r="E124" s="25"/>
      <c r="F124" s="25"/>
      <c r="G124" s="362"/>
      <c r="H124" s="5"/>
      <c r="I124" s="9"/>
      <c r="J124" s="362"/>
      <c r="K124" s="5"/>
      <c r="L124" s="9"/>
      <c r="M124" s="34"/>
    </row>
    <row r="125" spans="1:13" ht="18" hidden="1" customHeight="1" outlineLevel="1">
      <c r="A125" s="2" t="s">
        <v>170</v>
      </c>
      <c r="B125" s="160"/>
      <c r="C125" s="55" t="s">
        <v>74</v>
      </c>
      <c r="D125" s="25"/>
      <c r="E125" s="25"/>
      <c r="F125" s="25"/>
      <c r="G125" s="362"/>
      <c r="H125" s="29"/>
      <c r="I125" s="361"/>
      <c r="J125" s="362"/>
      <c r="K125" s="29"/>
      <c r="L125" s="361"/>
      <c r="M125" s="34"/>
    </row>
    <row r="126" spans="1:13" ht="18" hidden="1" customHeight="1" outlineLevel="1">
      <c r="A126" s="2" t="s">
        <v>170</v>
      </c>
      <c r="B126" s="197"/>
      <c r="C126" s="55" t="s">
        <v>76</v>
      </c>
      <c r="D126" s="25"/>
      <c r="E126" s="25"/>
      <c r="F126" s="21"/>
      <c r="G126" s="352"/>
      <c r="H126" s="29"/>
      <c r="I126" s="361"/>
      <c r="J126" s="352"/>
      <c r="K126" s="29"/>
      <c r="L126" s="361"/>
      <c r="M126" s="10"/>
    </row>
    <row r="127" spans="1:13" ht="21" customHeight="1" collapsed="1">
      <c r="A127" s="2"/>
      <c r="B127" s="210" t="s">
        <v>168</v>
      </c>
      <c r="C127" s="206"/>
      <c r="D127" s="206"/>
      <c r="E127" s="206"/>
      <c r="F127" s="206"/>
      <c r="G127" s="469" t="s">
        <v>302</v>
      </c>
      <c r="H127" s="470"/>
      <c r="I127" s="471"/>
      <c r="J127" s="469" t="s">
        <v>298</v>
      </c>
      <c r="K127" s="470"/>
      <c r="L127" s="471"/>
      <c r="M127" s="4"/>
    </row>
    <row r="128" spans="1:13" ht="18" customHeight="1">
      <c r="A128" s="2"/>
      <c r="B128" s="204"/>
      <c r="C128" s="51" t="s">
        <v>65</v>
      </c>
      <c r="D128" s="5"/>
      <c r="E128" s="5"/>
      <c r="F128" s="5"/>
      <c r="G128" s="352">
        <v>107.79</v>
      </c>
      <c r="H128" s="12"/>
      <c r="I128" s="304"/>
      <c r="J128" s="352">
        <v>107.74</v>
      </c>
      <c r="K128" s="12"/>
      <c r="L128" s="304"/>
      <c r="M128" s="4"/>
    </row>
    <row r="129" spans="1:13" ht="18" customHeight="1">
      <c r="A129" s="2"/>
      <c r="B129" s="204"/>
      <c r="C129" s="51" t="s">
        <v>250</v>
      </c>
      <c r="D129" s="5"/>
      <c r="E129" s="5"/>
      <c r="F129" s="5"/>
      <c r="G129" s="352">
        <v>15.69</v>
      </c>
      <c r="H129" s="12"/>
      <c r="I129" s="304"/>
      <c r="J129" s="352">
        <v>15.23</v>
      </c>
      <c r="K129" s="12"/>
      <c r="L129" s="304"/>
      <c r="M129" s="4"/>
    </row>
    <row r="130" spans="1:13" ht="18" customHeight="1">
      <c r="A130" s="2"/>
      <c r="B130" s="205"/>
      <c r="C130" s="55" t="s">
        <v>75</v>
      </c>
      <c r="D130" s="25"/>
      <c r="E130" s="25"/>
      <c r="F130" s="25"/>
      <c r="G130" s="352">
        <v>136.57</v>
      </c>
      <c r="H130" s="12"/>
      <c r="I130" s="304"/>
      <c r="J130" s="352">
        <v>132.51</v>
      </c>
      <c r="K130" s="12"/>
      <c r="L130" s="304"/>
      <c r="M130" s="4"/>
    </row>
    <row r="131" spans="1:13" ht="18" customHeight="1">
      <c r="A131" s="2"/>
      <c r="B131" s="205"/>
      <c r="C131" s="55" t="s">
        <v>249</v>
      </c>
      <c r="D131" s="25"/>
      <c r="E131" s="25"/>
      <c r="F131" s="25"/>
      <c r="G131" s="362">
        <v>7.7000000000000002E-3</v>
      </c>
      <c r="H131" s="5"/>
      <c r="I131" s="9"/>
      <c r="J131" s="362">
        <v>7.6E-3</v>
      </c>
      <c r="K131" s="5"/>
      <c r="L131" s="9"/>
      <c r="M131" s="4"/>
    </row>
    <row r="132" spans="1:13" s="4" customFormat="1" ht="26.25" hidden="1" customHeight="1" outlineLevel="1">
      <c r="A132" s="464" t="s">
        <v>252</v>
      </c>
      <c r="B132" s="459"/>
      <c r="C132" s="459"/>
      <c r="D132" s="459"/>
      <c r="E132" s="459"/>
      <c r="F132" s="460"/>
      <c r="G132" s="445" t="s">
        <v>288</v>
      </c>
      <c r="H132" s="441" t="s">
        <v>122</v>
      </c>
      <c r="I132" s="467"/>
      <c r="J132" s="445" t="s">
        <v>288</v>
      </c>
      <c r="K132" s="441" t="s">
        <v>122</v>
      </c>
      <c r="L132" s="467"/>
    </row>
    <row r="133" spans="1:13" s="4" customFormat="1" ht="26.25" hidden="1" customHeight="1" outlineLevel="1">
      <c r="A133" s="459"/>
      <c r="B133" s="459"/>
      <c r="C133" s="459"/>
      <c r="D133" s="459"/>
      <c r="E133" s="459"/>
      <c r="F133" s="460"/>
      <c r="G133" s="446"/>
      <c r="H133" s="442"/>
      <c r="I133" s="468"/>
      <c r="J133" s="446"/>
      <c r="K133" s="442"/>
      <c r="L133" s="468"/>
    </row>
    <row r="134" spans="1:13" ht="18" hidden="1" customHeight="1" outlineLevel="1">
      <c r="A134" s="2"/>
      <c r="B134" s="16" t="s">
        <v>77</v>
      </c>
      <c r="C134" s="12"/>
      <c r="D134" s="12"/>
      <c r="E134" s="12"/>
      <c r="F134" s="12"/>
      <c r="G134" s="363">
        <f>ROUNDDOWN(StravisData取り込み!U134,0)</f>
        <v>9004</v>
      </c>
      <c r="H134" s="102">
        <f>ROUNDDOWN((StravisData取り込み!U134-StravisData取り込み!N134),0)</f>
        <v>-941</v>
      </c>
      <c r="I134" s="9"/>
      <c r="J134" s="363">
        <f>ROUNDDOWN(StravisData取り込み!X134,0)</f>
        <v>0</v>
      </c>
      <c r="K134" s="102">
        <f>ROUNDDOWN((StravisData取り込み!X134-StravisData取り込み!Q134),0)</f>
        <v>0</v>
      </c>
      <c r="L134" s="9"/>
      <c r="M134" s="4"/>
    </row>
    <row r="135" spans="1:13" ht="18" hidden="1" customHeight="1" outlineLevel="1">
      <c r="A135" s="2"/>
      <c r="B135" s="27"/>
      <c r="C135" s="5" t="s">
        <v>78</v>
      </c>
      <c r="D135" s="5"/>
      <c r="E135" s="5"/>
      <c r="F135" s="5"/>
      <c r="G135" s="363">
        <f>ROUNDDOWN(StravisData取り込み!U135,0)</f>
        <v>7765</v>
      </c>
      <c r="H135" s="102">
        <f>ROUNDDOWN((StravisData取り込み!U135-StravisData取り込み!N135),0)</f>
        <v>8</v>
      </c>
      <c r="I135" s="9"/>
      <c r="J135" s="363">
        <f>ROUNDDOWN(StravisData取り込み!X135,0)</f>
        <v>0</v>
      </c>
      <c r="K135" s="102">
        <f>ROUNDDOWN((StravisData取り込み!X135-StravisData取り込み!Q135),0)</f>
        <v>0</v>
      </c>
      <c r="L135" s="9"/>
      <c r="M135" s="4"/>
    </row>
    <row r="136" spans="1:13" ht="18" hidden="1" customHeight="1" outlineLevel="1">
      <c r="A136" s="2"/>
      <c r="B136" s="28"/>
      <c r="C136" s="5" t="s">
        <v>79</v>
      </c>
      <c r="D136" s="5"/>
      <c r="E136" s="5"/>
      <c r="F136" s="5"/>
      <c r="G136" s="363">
        <f>ROUNDDOWN(StravisData取り込み!U136,0)</f>
        <v>1239</v>
      </c>
      <c r="H136" s="102">
        <f>ROUNDDOWN((StravisData取り込み!U136-StravisData取り込み!N136),0)</f>
        <v>-949</v>
      </c>
      <c r="I136" s="9"/>
      <c r="J136" s="363">
        <f>ROUNDDOWN(StravisData取り込み!X136,0)</f>
        <v>0</v>
      </c>
      <c r="K136" s="102">
        <f>ROUNDDOWN((StravisData取り込み!X136-StravisData取り込み!Q136),0)</f>
        <v>0</v>
      </c>
      <c r="L136" s="9"/>
      <c r="M136" s="4"/>
    </row>
    <row r="137" spans="1:13" ht="18" hidden="1" customHeight="1" outlineLevel="1">
      <c r="A137" s="2"/>
      <c r="B137" s="15" t="s">
        <v>80</v>
      </c>
      <c r="C137" s="5"/>
      <c r="D137" s="5"/>
      <c r="E137" s="5"/>
      <c r="F137" s="5"/>
      <c r="G137" s="364">
        <f>ROUNDDOWN(StravisData取り込み!U137/1000000,0)</f>
        <v>8449</v>
      </c>
      <c r="H137" s="131">
        <f>ROUNDDOWN((StravisData取り込み!U137-StravisData取り込み!N137)/1000000,0)</f>
        <v>425</v>
      </c>
      <c r="I137" s="361"/>
      <c r="J137" s="364">
        <f>ROUNDDOWN(StravisData取り込み!X137/1000000,0)</f>
        <v>0</v>
      </c>
      <c r="K137" s="131">
        <f>ROUNDDOWN((StravisData取り込み!X137-StravisData取り込み!Q137)/1000000,0)</f>
        <v>0</v>
      </c>
      <c r="L137" s="361"/>
      <c r="M137" s="4"/>
    </row>
    <row r="138" spans="1:13" ht="18" hidden="1" customHeight="1" outlineLevel="1">
      <c r="A138" s="2"/>
      <c r="B138" s="27"/>
      <c r="C138" s="5" t="s">
        <v>78</v>
      </c>
      <c r="D138" s="5"/>
      <c r="E138" s="5"/>
      <c r="F138" s="5"/>
      <c r="G138" s="364">
        <f>ROUNDDOWN(StravisData取り込み!U138/1000000,0)</f>
        <v>6416</v>
      </c>
      <c r="H138" s="131">
        <f>ROUNDDOWN((StravisData取り込み!U138-StravisData取り込み!N138)/1000000,0)</f>
        <v>217</v>
      </c>
      <c r="I138" s="9"/>
      <c r="J138" s="364">
        <f>ROUNDDOWN(StravisData取り込み!X138/1000000,0)</f>
        <v>0</v>
      </c>
      <c r="K138" s="131">
        <f>ROUNDDOWN((StravisData取り込み!X138-StravisData取り込み!Q138)/1000000,0)</f>
        <v>0</v>
      </c>
      <c r="L138" s="9"/>
      <c r="M138" s="4"/>
    </row>
    <row r="139" spans="1:13" ht="18" hidden="1" customHeight="1" outlineLevel="1">
      <c r="A139" s="2"/>
      <c r="B139" s="28"/>
      <c r="C139" s="5" t="s">
        <v>79</v>
      </c>
      <c r="D139" s="5"/>
      <c r="E139" s="5"/>
      <c r="F139" s="5"/>
      <c r="G139" s="363">
        <f>ROUNDDOWN(StravisData取り込み!U139/1000000,0)</f>
        <v>2033</v>
      </c>
      <c r="H139" s="102">
        <f>ROUNDDOWN((StravisData取り込み!U139-StravisData取り込み!N139)/1000000,0)</f>
        <v>207</v>
      </c>
      <c r="I139" s="9"/>
      <c r="J139" s="363">
        <f>ROUNDDOWN(StravisData取り込み!X139/1000000,0)</f>
        <v>0</v>
      </c>
      <c r="K139" s="102">
        <f>ROUNDDOWN((StravisData取り込み!X139-StravisData取り込み!Q139)/1000000,0)</f>
        <v>0</v>
      </c>
      <c r="L139" s="9"/>
      <c r="M139" s="4"/>
    </row>
    <row r="140" spans="1:13" ht="18" hidden="1" customHeight="1" outlineLevel="1">
      <c r="M140" s="4"/>
    </row>
    <row r="141" spans="1:13" s="3" customFormat="1" ht="18" hidden="1" customHeight="1" outlineLevel="2">
      <c r="A141" s="3" t="s">
        <v>170</v>
      </c>
    </row>
    <row r="142" spans="1:13" s="3" customFormat="1" ht="18" hidden="1" customHeight="1" outlineLevel="2" thickBot="1">
      <c r="A142" s="3" t="s">
        <v>170</v>
      </c>
    </row>
    <row r="143" spans="1:13" s="4" customFormat="1" ht="26.25" hidden="1" customHeight="1" outlineLevel="1" collapsed="1">
      <c r="A143" s="464" t="s">
        <v>253</v>
      </c>
      <c r="B143" s="472"/>
      <c r="C143" s="472"/>
      <c r="D143" s="472"/>
      <c r="E143" s="472"/>
      <c r="F143" s="473"/>
      <c r="G143" s="445" t="s">
        <v>288</v>
      </c>
      <c r="H143" s="443" t="s">
        <v>220</v>
      </c>
      <c r="I143" s="467" t="s">
        <v>118</v>
      </c>
      <c r="J143" s="445" t="s">
        <v>288</v>
      </c>
      <c r="K143" s="443" t="s">
        <v>220</v>
      </c>
      <c r="L143" s="467" t="s">
        <v>118</v>
      </c>
    </row>
    <row r="144" spans="1:13" s="4" customFormat="1" ht="26.25" hidden="1" customHeight="1" outlineLevel="1">
      <c r="A144" s="472"/>
      <c r="B144" s="472"/>
      <c r="C144" s="472"/>
      <c r="D144" s="472"/>
      <c r="E144" s="472"/>
      <c r="F144" s="473"/>
      <c r="G144" s="446"/>
      <c r="H144" s="444"/>
      <c r="I144" s="468"/>
      <c r="J144" s="446"/>
      <c r="K144" s="444"/>
      <c r="L144" s="468"/>
    </row>
    <row r="145" spans="1:13" ht="18" hidden="1" customHeight="1" outlineLevel="1">
      <c r="B145" s="51" t="s">
        <v>125</v>
      </c>
      <c r="C145" s="5"/>
      <c r="D145" s="5"/>
      <c r="E145" s="5"/>
      <c r="F145" s="5"/>
      <c r="G145" s="7">
        <f>ROUNDDOWN(StravisData取り込み!U145/1000000,0)</f>
        <v>2745</v>
      </c>
      <c r="H145" s="11">
        <f>ROUND(StravisData取り込み!U145/StravisData取り込み!U$19 *100,1)</f>
        <v>1.1000000000000001</v>
      </c>
      <c r="I145" s="353">
        <f>ROUND((StravisData取り込み!U145/StravisData取り込み!N145-1)*100,1)</f>
        <v>3.2</v>
      </c>
      <c r="J145" s="7">
        <f>ROUNDDOWN(StravisData取り込み!X145/1000000,0)</f>
        <v>0</v>
      </c>
      <c r="K145" s="11" t="e">
        <f>ROUND(StravisData取り込み!X145/StravisData取り込み!X$19 *100,1)</f>
        <v>#DIV/0!</v>
      </c>
      <c r="L145" s="353" t="e">
        <f>ROUND((StravisData取り込み!X145/StravisData取り込み!Q145-1)*100,1)</f>
        <v>#DIV/0!</v>
      </c>
      <c r="M145" s="4"/>
    </row>
    <row r="146" spans="1:13" ht="18" hidden="1" customHeight="1" outlineLevel="1">
      <c r="M146" s="4"/>
    </row>
    <row r="147" spans="1:13" s="4" customFormat="1" ht="26.25" hidden="1" customHeight="1" outlineLevel="1">
      <c r="A147" s="458" t="s">
        <v>212</v>
      </c>
      <c r="B147" s="459"/>
      <c r="C147" s="459"/>
      <c r="D147" s="459"/>
      <c r="E147" s="459"/>
      <c r="F147" s="460"/>
      <c r="G147" s="445" t="s">
        <v>288</v>
      </c>
      <c r="H147" s="441" t="s">
        <v>122</v>
      </c>
      <c r="I147" s="467"/>
      <c r="J147" s="445" t="s">
        <v>288</v>
      </c>
      <c r="K147" s="441" t="s">
        <v>122</v>
      </c>
      <c r="L147" s="467"/>
      <c r="M147" s="130"/>
    </row>
    <row r="148" spans="1:13" s="4" customFormat="1" ht="26.25" hidden="1" customHeight="1" outlineLevel="1">
      <c r="A148" s="459"/>
      <c r="B148" s="459"/>
      <c r="C148" s="459"/>
      <c r="D148" s="459"/>
      <c r="E148" s="459"/>
      <c r="F148" s="460"/>
      <c r="G148" s="446"/>
      <c r="H148" s="442"/>
      <c r="I148" s="468"/>
      <c r="J148" s="446"/>
      <c r="K148" s="442"/>
      <c r="L148" s="468"/>
      <c r="M148" s="130"/>
    </row>
    <row r="149" spans="1:13" ht="18" hidden="1" customHeight="1" outlineLevel="1">
      <c r="B149" s="17" t="s">
        <v>240</v>
      </c>
      <c r="C149" s="12"/>
      <c r="D149" s="12"/>
      <c r="E149" s="12"/>
      <c r="F149" s="12"/>
      <c r="G149" s="365">
        <f>ROUNDDOWN(StravisData取り込み!U149,2)</f>
        <v>50</v>
      </c>
      <c r="H149" s="105">
        <f>ROUNDDOWN(StravisData取り込み!U149,2)-ROUNDDOWN(StravisData取り込み!N149,2)</f>
        <v>2</v>
      </c>
      <c r="I149" s="9"/>
      <c r="J149" s="365">
        <f>ROUNDDOWN(StravisData取り込み!X149,2)</f>
        <v>0</v>
      </c>
      <c r="K149" s="105">
        <f>ROUNDDOWN(StravisData取り込み!X149,2)-ROUNDDOWN(StravisData取り込み!Q149,2)</f>
        <v>0</v>
      </c>
      <c r="L149" s="9"/>
      <c r="M149" s="21"/>
    </row>
    <row r="150" spans="1:13" ht="18" hidden="1" customHeight="1" outlineLevel="1">
      <c r="B150" s="51" t="s">
        <v>128</v>
      </c>
      <c r="C150" s="5"/>
      <c r="D150" s="5"/>
      <c r="E150" s="5"/>
      <c r="F150" s="5"/>
      <c r="G150" s="366">
        <f>ROUND(StravisData取り込み!U150,1)</f>
        <v>38.1</v>
      </c>
      <c r="H150" s="44" t="e">
        <f>ROUND(G150-#REF!,1)</f>
        <v>#REF!</v>
      </c>
      <c r="I150" s="9"/>
      <c r="J150" s="366">
        <f>ROUND(StravisData取り込み!X150,1)</f>
        <v>0</v>
      </c>
      <c r="K150" s="44">
        <f>ROUND(J150-G150,1)</f>
        <v>-38.1</v>
      </c>
      <c r="L150" s="9"/>
      <c r="M150" s="21"/>
    </row>
    <row r="151" spans="1:13" ht="18" hidden="1" customHeight="1" outlineLevel="1">
      <c r="B151" s="51" t="s">
        <v>241</v>
      </c>
      <c r="C151" s="5"/>
      <c r="D151" s="5"/>
      <c r="E151" s="5"/>
      <c r="F151" s="5"/>
      <c r="G151" s="7">
        <f>ROUNDDOWN(StravisData取り込み!U151/1000000,0)</f>
        <v>6696</v>
      </c>
      <c r="H151" s="102">
        <f>ROUNDDOWN((StravisData取り込み!U151-StravisData取り込み!N151)/1000000,0)</f>
        <v>268</v>
      </c>
      <c r="I151" s="9"/>
      <c r="J151" s="7">
        <f>ROUNDDOWN(StravisData取り込み!X151/1000000,0)</f>
        <v>0</v>
      </c>
      <c r="K151" s="102">
        <f>ROUNDDOWN((StravisData取り込み!X151-StravisData取り込み!Q151)/1000000,0)</f>
        <v>0</v>
      </c>
      <c r="L151" s="9"/>
      <c r="M151" s="21"/>
    </row>
    <row r="152" spans="1:13" ht="18" customHeight="1" collapsed="1">
      <c r="B152" s="21"/>
      <c r="C152" s="21"/>
      <c r="D152" s="21"/>
      <c r="E152" s="21"/>
      <c r="F152" s="21"/>
      <c r="G152" s="21"/>
      <c r="H152" s="109"/>
      <c r="I152" s="21"/>
      <c r="J152" s="21"/>
      <c r="K152" s="109"/>
      <c r="L152" s="21"/>
    </row>
    <row r="153" spans="1:13" ht="18" customHeight="1"/>
    <row r="154" spans="1:13" ht="18" customHeight="1"/>
    <row r="155" spans="1:13" ht="18" customHeight="1"/>
    <row r="156" spans="1:13" ht="18" customHeight="1"/>
    <row r="157" spans="1:13" ht="18" customHeight="1"/>
    <row r="158" spans="1:13" ht="18" customHeight="1"/>
    <row r="159" spans="1:13" ht="18" customHeight="1"/>
    <row r="160" spans="1:13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</sheetData>
  <sheetProtection algorithmName="SHA-512" hashValue="rVI0puK2C/hf0/S4e/dl47Ky/OTn4sdVyVLpGRaLQ/MfbrqQQJgyu9rz70taj0oELG78UkFtzaZHhJ4GXckYSA==" saltValue="6VOudm/xiXnr5CbcSk4JbA==" spinCount="100000" sheet="1" formatCells="0" formatColumns="0" formatRows="0" insertColumns="0" insertRows="0" insertHyperlinks="0" deleteColumns="0" deleteRows="0" sort="0" autoFilter="0" pivotTables="0"/>
  <mergeCells count="81">
    <mergeCell ref="L6:L7"/>
    <mergeCell ref="L16:L17"/>
    <mergeCell ref="A39:F40"/>
    <mergeCell ref="K67:K68"/>
    <mergeCell ref="H39:H40"/>
    <mergeCell ref="G22:G23"/>
    <mergeCell ref="A67:F68"/>
    <mergeCell ref="B69:D70"/>
    <mergeCell ref="I6:I7"/>
    <mergeCell ref="I22:I23"/>
    <mergeCell ref="I39:I40"/>
    <mergeCell ref="I67:I68"/>
    <mergeCell ref="I16:I17"/>
    <mergeCell ref="H22:H23"/>
    <mergeCell ref="J127:L127"/>
    <mergeCell ref="J143:J144"/>
    <mergeCell ref="K143:K144"/>
    <mergeCell ref="L143:L144"/>
    <mergeCell ref="I132:I133"/>
    <mergeCell ref="I143:I144"/>
    <mergeCell ref="L92:L93"/>
    <mergeCell ref="J39:J40"/>
    <mergeCell ref="K39:K40"/>
    <mergeCell ref="J67:J68"/>
    <mergeCell ref="J22:J23"/>
    <mergeCell ref="K22:K23"/>
    <mergeCell ref="L39:L40"/>
    <mergeCell ref="L67:L68"/>
    <mergeCell ref="L22:L23"/>
    <mergeCell ref="C74:D75"/>
    <mergeCell ref="C83:D84"/>
    <mergeCell ref="C85:D86"/>
    <mergeCell ref="C87:D88"/>
    <mergeCell ref="C81:D82"/>
    <mergeCell ref="A92:F93"/>
    <mergeCell ref="B76:D77"/>
    <mergeCell ref="B78:D79"/>
    <mergeCell ref="A112:F113"/>
    <mergeCell ref="G112:G113"/>
    <mergeCell ref="G92:G93"/>
    <mergeCell ref="L147:L148"/>
    <mergeCell ref="K147:K148"/>
    <mergeCell ref="J147:J148"/>
    <mergeCell ref="L132:L133"/>
    <mergeCell ref="K132:K133"/>
    <mergeCell ref="J132:J133"/>
    <mergeCell ref="I147:I148"/>
    <mergeCell ref="G127:I127"/>
    <mergeCell ref="A147:F148"/>
    <mergeCell ref="G132:G133"/>
    <mergeCell ref="H132:H133"/>
    <mergeCell ref="G143:G144"/>
    <mergeCell ref="H143:H144"/>
    <mergeCell ref="G147:G148"/>
    <mergeCell ref="H147:H148"/>
    <mergeCell ref="A143:F144"/>
    <mergeCell ref="A132:F133"/>
    <mergeCell ref="C72:D73"/>
    <mergeCell ref="J6:J7"/>
    <mergeCell ref="K6:K7"/>
    <mergeCell ref="J16:J17"/>
    <mergeCell ref="K16:K17"/>
    <mergeCell ref="G6:G7"/>
    <mergeCell ref="H6:H7"/>
    <mergeCell ref="A16:F17"/>
    <mergeCell ref="G16:G17"/>
    <mergeCell ref="H16:H17"/>
    <mergeCell ref="A6:F7"/>
    <mergeCell ref="B14:F14"/>
    <mergeCell ref="G39:G40"/>
    <mergeCell ref="A22:F23"/>
    <mergeCell ref="G67:G68"/>
    <mergeCell ref="H67:H68"/>
    <mergeCell ref="M112:M113"/>
    <mergeCell ref="H92:H93"/>
    <mergeCell ref="H112:H113"/>
    <mergeCell ref="I112:I113"/>
    <mergeCell ref="J112:J113"/>
    <mergeCell ref="J92:J93"/>
    <mergeCell ref="K92:K93"/>
    <mergeCell ref="I92:I93"/>
  </mergeCells>
  <phoneticPr fontId="1"/>
  <pageMargins left="0.31496062992125984" right="0.31496062992125984" top="0.35433070866141736" bottom="0.15748031496062992" header="0.31496062992125984" footer="0.11811023622047245"/>
  <pageSetup paperSize="9" scale="58" fitToHeight="0" orientation="landscape" r:id="rId1"/>
  <headerFooter>
    <oddFooter>&amp;C&amp;"Meiryo UI,標準"&amp;14&amp;P/&amp;N</oddFooter>
  </headerFooter>
  <rowBreaks count="2" manualBreakCount="2">
    <brk id="63" max="16383" man="1"/>
    <brk id="13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52"/>
  <sheetViews>
    <sheetView showGridLines="0" zoomScale="75" zoomScaleNormal="75" workbookViewId="0">
      <pane xSplit="5" ySplit="5" topLeftCell="S6" activePane="bottomRight" state="frozen"/>
      <selection pane="topRight" activeCell="F1" sqref="F1"/>
      <selection pane="bottomLeft" activeCell="A6" sqref="A6"/>
      <selection pane="bottomRight" activeCell="AH9" sqref="AH9"/>
    </sheetView>
  </sheetViews>
  <sheetFormatPr defaultRowHeight="15" outlineLevelCol="1"/>
  <cols>
    <col min="1" max="1" width="1.90625" style="1" customWidth="1"/>
    <col min="2" max="3" width="2.453125" style="1" customWidth="1"/>
    <col min="4" max="4" width="22.81640625" style="1" customWidth="1"/>
    <col min="5" max="5" width="9" style="1"/>
    <col min="6" max="14" width="22.453125" customWidth="1" outlineLevel="1"/>
    <col min="15" max="21" width="22.453125" customWidth="1"/>
    <col min="22" max="22" width="22.453125" customWidth="1" collapsed="1"/>
    <col min="23" max="28" width="22.453125" hidden="1" customWidth="1"/>
  </cols>
  <sheetData>
    <row r="1" spans="1:28">
      <c r="E1" s="1" t="s">
        <v>169</v>
      </c>
      <c r="H1" s="489" t="s">
        <v>268</v>
      </c>
      <c r="I1" s="490"/>
      <c r="J1" s="490"/>
      <c r="K1" s="490"/>
      <c r="L1" s="490"/>
      <c r="M1" s="490"/>
      <c r="N1" s="491"/>
      <c r="O1" s="486" t="s">
        <v>272</v>
      </c>
      <c r="P1" s="487"/>
      <c r="Q1" s="487"/>
      <c r="R1" s="487"/>
      <c r="S1" s="487"/>
      <c r="T1" s="487"/>
      <c r="U1" s="488"/>
      <c r="V1" s="480" t="s">
        <v>272</v>
      </c>
      <c r="W1" s="481"/>
      <c r="X1" s="481"/>
      <c r="Y1" s="481"/>
      <c r="Z1" s="481"/>
      <c r="AA1" s="481"/>
      <c r="AB1" s="482"/>
    </row>
    <row r="2" spans="1:28">
      <c r="E2" s="1" t="s">
        <v>169</v>
      </c>
      <c r="F2" s="306" t="s">
        <v>263</v>
      </c>
      <c r="G2" s="306" t="s">
        <v>261</v>
      </c>
      <c r="H2" s="232" t="s">
        <v>280</v>
      </c>
      <c r="I2" s="232"/>
      <c r="J2" s="232" t="s">
        <v>281</v>
      </c>
      <c r="K2" s="232"/>
      <c r="L2" s="232" t="s">
        <v>282</v>
      </c>
      <c r="M2" s="232"/>
      <c r="N2" s="232" t="s">
        <v>279</v>
      </c>
      <c r="O2" s="232" t="s">
        <v>283</v>
      </c>
      <c r="P2" s="232"/>
      <c r="Q2" s="232" t="s">
        <v>284</v>
      </c>
      <c r="R2" s="232"/>
      <c r="S2" s="232" t="s">
        <v>285</v>
      </c>
      <c r="T2" s="232"/>
      <c r="U2" s="232" t="s">
        <v>286</v>
      </c>
      <c r="V2" s="371" t="s">
        <v>292</v>
      </c>
      <c r="W2" s="371"/>
      <c r="X2" s="371" t="s">
        <v>293</v>
      </c>
      <c r="Y2" s="371"/>
      <c r="Z2" s="371" t="s">
        <v>294</v>
      </c>
      <c r="AA2" s="371"/>
      <c r="AB2" s="371" t="s">
        <v>295</v>
      </c>
    </row>
    <row r="3" spans="1:28" ht="14.25" customHeight="1">
      <c r="B3" s="159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</row>
    <row r="4" spans="1:28" ht="13">
      <c r="A4" s="484" t="s">
        <v>84</v>
      </c>
      <c r="B4" s="484"/>
      <c r="C4" s="484"/>
      <c r="D4" s="484"/>
      <c r="E4" s="484"/>
    </row>
    <row r="5" spans="1:28" ht="13">
      <c r="A5" s="484"/>
      <c r="B5" s="484"/>
      <c r="C5" s="484"/>
      <c r="D5" s="484"/>
      <c r="E5" s="484"/>
      <c r="H5" s="343" t="s">
        <v>269</v>
      </c>
      <c r="I5" s="343" t="s">
        <v>270</v>
      </c>
      <c r="J5" s="343" t="s">
        <v>273</v>
      </c>
      <c r="K5" s="343" t="s">
        <v>271</v>
      </c>
      <c r="L5" s="343" t="s">
        <v>274</v>
      </c>
      <c r="M5" s="343" t="s">
        <v>276</v>
      </c>
      <c r="N5" s="343" t="s">
        <v>275</v>
      </c>
      <c r="O5" s="343" t="s">
        <v>269</v>
      </c>
      <c r="P5" s="343" t="s">
        <v>270</v>
      </c>
      <c r="Q5" s="343" t="s">
        <v>277</v>
      </c>
      <c r="R5" s="343" t="s">
        <v>271</v>
      </c>
      <c r="S5" s="343" t="s">
        <v>274</v>
      </c>
      <c r="T5" s="343" t="s">
        <v>278</v>
      </c>
      <c r="U5" s="343" t="s">
        <v>275</v>
      </c>
      <c r="V5" s="343" t="s">
        <v>269</v>
      </c>
      <c r="W5" s="343" t="s">
        <v>270</v>
      </c>
      <c r="X5" s="343" t="s">
        <v>277</v>
      </c>
      <c r="Y5" s="343" t="s">
        <v>271</v>
      </c>
      <c r="Z5" s="343" t="s">
        <v>274</v>
      </c>
      <c r="AA5" s="343" t="s">
        <v>276</v>
      </c>
      <c r="AB5" s="343" t="s">
        <v>275</v>
      </c>
    </row>
    <row r="6" spans="1:28">
      <c r="B6" s="119" t="s">
        <v>126</v>
      </c>
      <c r="C6" s="25"/>
      <c r="D6" s="25"/>
      <c r="E6" s="25"/>
      <c r="F6" s="344"/>
      <c r="G6" s="344">
        <v>12.957816914383301</v>
      </c>
      <c r="H6" s="344"/>
      <c r="I6" s="344"/>
      <c r="J6" s="344"/>
      <c r="K6" s="344"/>
      <c r="L6" s="344"/>
      <c r="M6" s="344"/>
      <c r="N6" s="279">
        <v>13.248636080567582</v>
      </c>
      <c r="O6" s="344"/>
      <c r="P6" s="279"/>
      <c r="Q6" s="344"/>
      <c r="R6" s="279"/>
      <c r="S6" s="279"/>
      <c r="T6" s="279"/>
      <c r="U6" s="279" t="e">
        <v>#VALUE!</v>
      </c>
      <c r="V6" s="344"/>
      <c r="W6" s="279"/>
      <c r="X6" s="344"/>
      <c r="Y6" s="279"/>
      <c r="Z6" s="279"/>
      <c r="AA6" s="279"/>
      <c r="AB6" s="279" t="e">
        <v>#VALUE!</v>
      </c>
    </row>
    <row r="7" spans="1:28">
      <c r="B7" s="119" t="s">
        <v>127</v>
      </c>
      <c r="C7" s="25"/>
      <c r="D7" s="25"/>
      <c r="E7" s="25"/>
      <c r="F7" s="233"/>
      <c r="G7" s="346">
        <v>129.72</v>
      </c>
      <c r="H7" s="233"/>
      <c r="I7" s="233"/>
      <c r="J7" s="233"/>
      <c r="K7" s="233"/>
      <c r="L7" s="233">
        <v>112.4</v>
      </c>
      <c r="M7" s="233"/>
      <c r="N7" s="346">
        <v>145.38999999999999</v>
      </c>
      <c r="O7" s="346">
        <v>31.76</v>
      </c>
      <c r="Q7" s="346">
        <v>65.989999999999995</v>
      </c>
      <c r="R7" s="233"/>
      <c r="S7" s="233"/>
      <c r="T7" s="233"/>
      <c r="U7" s="346">
        <v>131.22</v>
      </c>
      <c r="V7" s="373">
        <v>30.3</v>
      </c>
      <c r="X7" s="346"/>
      <c r="Y7" s="233"/>
      <c r="Z7" s="233"/>
      <c r="AA7" s="233"/>
      <c r="AB7" s="346"/>
    </row>
    <row r="8" spans="1:28">
      <c r="B8" s="119" t="s">
        <v>133</v>
      </c>
      <c r="C8" s="25"/>
      <c r="D8" s="25"/>
      <c r="E8" s="25"/>
      <c r="F8" s="233"/>
      <c r="G8" s="346">
        <v>1043.3699999999999</v>
      </c>
      <c r="H8" s="233"/>
      <c r="I8" s="233"/>
      <c r="J8" s="233"/>
      <c r="K8" s="233"/>
      <c r="L8" s="233"/>
      <c r="M8" s="233"/>
      <c r="N8" s="346">
        <v>1151.71</v>
      </c>
      <c r="O8" s="233"/>
      <c r="P8" s="233"/>
      <c r="Q8" s="233"/>
      <c r="R8" s="233"/>
      <c r="S8" s="233"/>
      <c r="T8" s="349"/>
      <c r="U8" s="346">
        <v>1221.19</v>
      </c>
      <c r="V8" s="374"/>
      <c r="W8" s="233"/>
      <c r="X8" s="233"/>
      <c r="Y8" s="233"/>
      <c r="Z8" s="233"/>
      <c r="AA8" s="349"/>
      <c r="AB8" s="346"/>
    </row>
    <row r="9" spans="1:28">
      <c r="B9" s="119" t="s">
        <v>134</v>
      </c>
      <c r="C9" s="25"/>
      <c r="D9" s="25"/>
      <c r="E9" s="25"/>
      <c r="F9" s="233"/>
      <c r="G9" s="233">
        <v>9358968238</v>
      </c>
      <c r="H9" s="233">
        <v>5730343440</v>
      </c>
      <c r="I9" s="233"/>
      <c r="J9" s="233">
        <v>12283757461</v>
      </c>
      <c r="K9" s="233"/>
      <c r="L9" s="233">
        <v>11380668418</v>
      </c>
      <c r="M9" s="233"/>
      <c r="N9" s="233">
        <v>27620969848</v>
      </c>
      <c r="O9" s="233">
        <v>5102000942</v>
      </c>
      <c r="P9" s="233"/>
      <c r="Q9" s="233">
        <v>25154702760</v>
      </c>
      <c r="R9" s="233"/>
      <c r="S9" s="233">
        <v>13812220516</v>
      </c>
      <c r="T9" s="233"/>
      <c r="U9" s="233">
        <v>40449269550</v>
      </c>
      <c r="V9" s="374">
        <v>6367608100</v>
      </c>
      <c r="W9" s="233"/>
      <c r="X9" s="233">
        <v>0</v>
      </c>
      <c r="Y9" s="233"/>
      <c r="Z9" s="233">
        <v>0</v>
      </c>
      <c r="AA9" s="233"/>
      <c r="AB9" s="233">
        <v>0</v>
      </c>
    </row>
    <row r="10" spans="1:28">
      <c r="B10" s="119" t="s">
        <v>135</v>
      </c>
      <c r="C10" s="25"/>
      <c r="D10" s="25"/>
      <c r="E10" s="25"/>
      <c r="F10" s="233"/>
      <c r="G10" s="233">
        <v>-6258088694</v>
      </c>
      <c r="H10" s="233">
        <v>-3992357429</v>
      </c>
      <c r="I10" s="233"/>
      <c r="J10" s="233">
        <v>-14600111851</v>
      </c>
      <c r="K10" s="233"/>
      <c r="L10" s="233">
        <v>-19170063947</v>
      </c>
      <c r="M10" s="233"/>
      <c r="N10" s="233">
        <v>-28347343393</v>
      </c>
      <c r="O10" s="233">
        <v>666703600</v>
      </c>
      <c r="P10" s="233"/>
      <c r="Q10" s="233">
        <v>-10567437003</v>
      </c>
      <c r="R10" s="233"/>
      <c r="S10" s="233">
        <v>-3872805097</v>
      </c>
      <c r="T10" s="233"/>
      <c r="U10" s="233">
        <v>-13462393139</v>
      </c>
      <c r="V10" s="374">
        <v>-6196256367</v>
      </c>
      <c r="W10" s="233"/>
      <c r="X10" s="233">
        <v>0</v>
      </c>
      <c r="Y10" s="233"/>
      <c r="Z10" s="233">
        <v>0</v>
      </c>
      <c r="AA10" s="233"/>
      <c r="AB10" s="233">
        <v>0</v>
      </c>
    </row>
    <row r="11" spans="1:28">
      <c r="B11" s="119" t="s">
        <v>136</v>
      </c>
      <c r="C11" s="25"/>
      <c r="D11" s="25"/>
      <c r="E11" s="25"/>
      <c r="F11" s="233"/>
      <c r="G11" s="233">
        <v>-5450518221</v>
      </c>
      <c r="H11" s="233">
        <v>-5389823189</v>
      </c>
      <c r="I11" s="233"/>
      <c r="J11" s="233">
        <v>-1421811982</v>
      </c>
      <c r="K11" s="233"/>
      <c r="L11" s="233">
        <v>-3393656906</v>
      </c>
      <c r="M11" s="233"/>
      <c r="N11" s="233">
        <v>-6227483517</v>
      </c>
      <c r="O11" s="233">
        <v>-5979511468</v>
      </c>
      <c r="P11" s="233"/>
      <c r="Q11" s="233">
        <v>-6125098617</v>
      </c>
      <c r="R11" s="233"/>
      <c r="S11" s="233">
        <v>-1183642110</v>
      </c>
      <c r="T11" s="233"/>
      <c r="U11" s="233">
        <v>-6278860084</v>
      </c>
      <c r="V11" s="374">
        <v>-6775214636</v>
      </c>
      <c r="W11" s="233"/>
      <c r="X11" s="233">
        <v>0</v>
      </c>
      <c r="Y11" s="233"/>
      <c r="Z11" s="233">
        <v>0</v>
      </c>
      <c r="AA11" s="233"/>
      <c r="AB11" s="233">
        <v>0</v>
      </c>
    </row>
    <row r="12" spans="1:28">
      <c r="B12" s="119" t="s">
        <v>137</v>
      </c>
      <c r="C12" s="25"/>
      <c r="D12" s="25"/>
      <c r="E12" s="25"/>
      <c r="F12" s="233"/>
      <c r="G12" s="233">
        <v>42195201303</v>
      </c>
      <c r="H12" s="233">
        <v>38581259049</v>
      </c>
      <c r="I12" s="233"/>
      <c r="J12" s="233">
        <v>38723215248</v>
      </c>
      <c r="K12" s="233"/>
      <c r="L12" s="233">
        <v>31157610051</v>
      </c>
      <c r="M12" s="233"/>
      <c r="N12" s="233">
        <v>35425891287</v>
      </c>
      <c r="O12" s="233">
        <v>34975485536</v>
      </c>
      <c r="P12" s="233"/>
      <c r="Q12" s="233">
        <v>43579277146</v>
      </c>
      <c r="R12" s="233"/>
      <c r="S12" s="233">
        <v>44187906251</v>
      </c>
      <c r="T12" s="233"/>
      <c r="U12" s="233">
        <v>55742996094</v>
      </c>
      <c r="V12" s="374">
        <v>49240128821</v>
      </c>
      <c r="W12" s="233"/>
      <c r="X12" s="233">
        <v>0</v>
      </c>
      <c r="Y12" s="233"/>
      <c r="Z12" s="233">
        <v>0</v>
      </c>
      <c r="AA12" s="233"/>
      <c r="AB12" s="233">
        <v>0</v>
      </c>
    </row>
    <row r="13" spans="1:28">
      <c r="B13" s="119" t="s">
        <v>138</v>
      </c>
      <c r="C13" s="25"/>
      <c r="D13" s="25"/>
      <c r="E13" s="25"/>
      <c r="F13" s="233"/>
      <c r="G13" s="233">
        <v>192034489170</v>
      </c>
      <c r="H13" s="233">
        <v>184994336019</v>
      </c>
      <c r="I13" s="233"/>
      <c r="J13" s="233">
        <v>196890619877</v>
      </c>
      <c r="K13" s="233"/>
      <c r="L13" s="233">
        <v>197360646748</v>
      </c>
      <c r="M13" s="233"/>
      <c r="N13" s="233">
        <v>202750168779</v>
      </c>
      <c r="O13" s="233">
        <v>196475347658</v>
      </c>
      <c r="P13" s="233"/>
      <c r="Q13" s="233">
        <v>204449080835</v>
      </c>
      <c r="R13" s="233"/>
      <c r="S13" s="233">
        <v>213653124881</v>
      </c>
      <c r="T13" s="233"/>
      <c r="U13" s="233">
        <v>214967413153</v>
      </c>
      <c r="V13" s="374">
        <v>214990265851</v>
      </c>
      <c r="W13" s="233"/>
      <c r="X13" s="233">
        <v>0</v>
      </c>
      <c r="Y13" s="233"/>
      <c r="Z13" s="233">
        <v>0</v>
      </c>
      <c r="AA13" s="233"/>
      <c r="AB13" s="233">
        <v>0</v>
      </c>
    </row>
    <row r="14" spans="1:28">
      <c r="B14" s="119" t="s">
        <v>139</v>
      </c>
      <c r="C14" s="25"/>
      <c r="D14" s="25"/>
      <c r="E14" s="25"/>
      <c r="F14" s="233"/>
      <c r="G14" s="233">
        <v>146667727737</v>
      </c>
      <c r="H14" s="233">
        <v>145411475603</v>
      </c>
      <c r="I14" s="233"/>
      <c r="J14" s="233">
        <v>150987272976</v>
      </c>
      <c r="K14" s="233"/>
      <c r="L14" s="233">
        <v>155569294711</v>
      </c>
      <c r="M14" s="233"/>
      <c r="N14" s="233">
        <v>160490065970</v>
      </c>
      <c r="O14" s="233">
        <v>157688435318</v>
      </c>
      <c r="P14" s="233"/>
      <c r="Q14" s="233">
        <v>161903026009</v>
      </c>
      <c r="R14" s="233"/>
      <c r="S14" s="233">
        <v>169156507730</v>
      </c>
      <c r="T14" s="233"/>
      <c r="U14" s="233">
        <v>169632656900</v>
      </c>
      <c r="V14" s="374">
        <v>167784886882</v>
      </c>
      <c r="W14" s="233"/>
      <c r="X14" s="233">
        <v>0</v>
      </c>
      <c r="Y14" s="233"/>
      <c r="Z14" s="233">
        <v>0</v>
      </c>
      <c r="AA14" s="233"/>
      <c r="AB14" s="233">
        <v>0</v>
      </c>
    </row>
    <row r="15" spans="1:28">
      <c r="B15" s="119" t="s">
        <v>140</v>
      </c>
      <c r="C15" s="25"/>
      <c r="D15" s="25"/>
      <c r="E15" s="25"/>
      <c r="F15" s="279"/>
      <c r="G15" s="279">
        <v>72.599999999999994</v>
      </c>
      <c r="H15" s="279">
        <v>74.823153368751576</v>
      </c>
      <c r="I15" s="279"/>
      <c r="J15" s="279">
        <v>73.24586154591438</v>
      </c>
      <c r="K15" s="279"/>
      <c r="L15" s="279">
        <v>75.486393736450268</v>
      </c>
      <c r="M15" s="279"/>
      <c r="N15" s="279">
        <v>75.921540208327315</v>
      </c>
      <c r="O15" s="279">
        <v>76.835572675396236</v>
      </c>
      <c r="P15" s="279"/>
      <c r="Q15" s="279">
        <v>75.942722247944701</v>
      </c>
      <c r="R15" s="279"/>
      <c r="S15" s="279">
        <v>75.820235521584848</v>
      </c>
      <c r="T15" s="279"/>
      <c r="U15" s="279">
        <v>75.938286361949395</v>
      </c>
      <c r="V15" s="375">
        <v>74.858191043653449</v>
      </c>
      <c r="W15" s="279"/>
      <c r="X15" s="279" t="e">
        <v>#DIV/0!</v>
      </c>
      <c r="Y15" s="279"/>
      <c r="Z15" s="279" t="e">
        <v>#DIV/0!</v>
      </c>
      <c r="AA15" s="279"/>
      <c r="AB15" s="279" t="e">
        <v>#DIV/0!</v>
      </c>
    </row>
    <row r="16" spans="1:28"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376"/>
      <c r="W16" s="190"/>
      <c r="X16" s="190"/>
      <c r="Y16" s="190"/>
      <c r="Z16" s="190"/>
      <c r="AA16" s="190"/>
      <c r="AB16" s="190"/>
    </row>
    <row r="17" spans="1:28" ht="13">
      <c r="A17" s="492" t="s">
        <v>86</v>
      </c>
      <c r="B17" s="458"/>
      <c r="C17" s="458"/>
      <c r="D17" s="458"/>
      <c r="E17" s="458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376"/>
      <c r="W17" s="190"/>
      <c r="X17" s="190"/>
      <c r="Y17" s="190"/>
      <c r="Z17" s="190"/>
      <c r="AA17" s="190"/>
      <c r="AB17" s="190"/>
    </row>
    <row r="18" spans="1:28" ht="13">
      <c r="A18" s="492"/>
      <c r="B18" s="458"/>
      <c r="C18" s="458"/>
      <c r="D18" s="458"/>
      <c r="E18" s="458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376"/>
      <c r="W18" s="190"/>
      <c r="X18" s="190"/>
      <c r="Y18" s="190"/>
      <c r="Z18" s="190"/>
      <c r="AA18" s="190"/>
      <c r="AB18" s="190"/>
    </row>
    <row r="19" spans="1:28">
      <c r="A19" s="26"/>
      <c r="B19" s="5" t="s">
        <v>0</v>
      </c>
      <c r="C19" s="5"/>
      <c r="D19" s="5"/>
      <c r="E19" s="5"/>
      <c r="F19" s="233">
        <v>186691413673</v>
      </c>
      <c r="G19" s="233">
        <v>251575543134</v>
      </c>
      <c r="H19" s="233">
        <v>61231784366</v>
      </c>
      <c r="I19" s="233">
        <v>59835235808</v>
      </c>
      <c r="J19" s="233">
        <v>121067020174</v>
      </c>
      <c r="K19" s="233">
        <v>65955177686</v>
      </c>
      <c r="L19" s="233">
        <v>187022197860</v>
      </c>
      <c r="M19" s="233">
        <v>61633085245</v>
      </c>
      <c r="N19" s="233">
        <v>248655283105</v>
      </c>
      <c r="O19" s="233">
        <v>61912847708</v>
      </c>
      <c r="P19" s="233">
        <f>Q19-O19</f>
        <v>63333480281</v>
      </c>
      <c r="Q19" s="233">
        <v>125246327989</v>
      </c>
      <c r="R19" s="233">
        <f>S19-Q19</f>
        <v>66858128183</v>
      </c>
      <c r="S19" s="233">
        <v>192104456172</v>
      </c>
      <c r="T19" s="233">
        <f>U19-S19</f>
        <v>63834512981</v>
      </c>
      <c r="U19" s="233">
        <v>255938969153</v>
      </c>
      <c r="V19" s="374">
        <v>64385224826</v>
      </c>
      <c r="W19" s="233">
        <f>X19-V19</f>
        <v>-64385224826</v>
      </c>
      <c r="X19" s="233">
        <v>0</v>
      </c>
      <c r="Y19" s="233">
        <f>Z19-X19</f>
        <v>0</v>
      </c>
      <c r="Z19" s="233">
        <v>0</v>
      </c>
      <c r="AA19" s="233">
        <f>AB19-Z19</f>
        <v>0</v>
      </c>
      <c r="AB19" s="233">
        <v>0</v>
      </c>
    </row>
    <row r="20" spans="1:28">
      <c r="A20" s="26"/>
      <c r="B20" s="5" t="s">
        <v>61</v>
      </c>
      <c r="C20" s="5"/>
      <c r="D20" s="5"/>
      <c r="E20" s="5"/>
      <c r="F20" s="233">
        <v>106614473972</v>
      </c>
      <c r="G20" s="233">
        <v>142671175421</v>
      </c>
      <c r="H20" s="233">
        <v>34524162494</v>
      </c>
      <c r="I20" s="233">
        <v>33209628196</v>
      </c>
      <c r="J20" s="233">
        <v>67733790690</v>
      </c>
      <c r="K20" s="233">
        <v>35716171526</v>
      </c>
      <c r="L20" s="233">
        <v>103449962216</v>
      </c>
      <c r="M20" s="233">
        <v>34084323865</v>
      </c>
      <c r="N20" s="233">
        <v>137534286081</v>
      </c>
      <c r="O20" s="233">
        <v>34291757747</v>
      </c>
      <c r="P20" s="233">
        <f t="shared" ref="P20:P31" si="0">Q20-O20</f>
        <v>34949260153</v>
      </c>
      <c r="Q20" s="233">
        <v>69241017900</v>
      </c>
      <c r="R20" s="233">
        <f t="shared" ref="R20:R31" si="1">S20-Q20</f>
        <v>36179629303</v>
      </c>
      <c r="S20" s="233">
        <v>105420647203</v>
      </c>
      <c r="T20" s="233">
        <f t="shared" ref="T20:T31" si="2">U20-S20</f>
        <v>35431426865</v>
      </c>
      <c r="U20" s="233">
        <v>140852074068</v>
      </c>
      <c r="V20" s="374">
        <v>36125218950</v>
      </c>
      <c r="W20" s="233">
        <f t="shared" ref="W20:W31" si="3">X20-V20</f>
        <v>-36125218950</v>
      </c>
      <c r="X20" s="233">
        <v>0</v>
      </c>
      <c r="Y20" s="233">
        <f t="shared" ref="Y20:Y31" si="4">Z20-X20</f>
        <v>0</v>
      </c>
      <c r="Z20" s="233">
        <v>0</v>
      </c>
      <c r="AA20" s="233">
        <f t="shared" ref="AA20:AA31" si="5">AB20-Z20</f>
        <v>0</v>
      </c>
      <c r="AB20" s="233">
        <v>0</v>
      </c>
    </row>
    <row r="21" spans="1:28">
      <c r="A21" s="26"/>
      <c r="B21" s="5" t="s">
        <v>1</v>
      </c>
      <c r="C21" s="5"/>
      <c r="D21" s="5"/>
      <c r="E21" s="5"/>
      <c r="F21" s="233">
        <v>80076939701</v>
      </c>
      <c r="G21" s="233">
        <v>108904367713</v>
      </c>
      <c r="H21" s="233">
        <v>26707621872</v>
      </c>
      <c r="I21" s="233">
        <v>26625607612</v>
      </c>
      <c r="J21" s="233">
        <v>53333229484</v>
      </c>
      <c r="K21" s="233">
        <v>30239006160</v>
      </c>
      <c r="L21" s="233">
        <v>83572235644</v>
      </c>
      <c r="M21" s="233">
        <v>27548761380</v>
      </c>
      <c r="N21" s="233">
        <v>111120997024</v>
      </c>
      <c r="O21" s="233">
        <v>27621089961</v>
      </c>
      <c r="P21" s="233">
        <f t="shared" si="0"/>
        <v>28384220128</v>
      </c>
      <c r="Q21" s="233">
        <v>56005310089</v>
      </c>
      <c r="R21" s="233">
        <f t="shared" si="1"/>
        <v>30678498880</v>
      </c>
      <c r="S21" s="233">
        <v>86683808969</v>
      </c>
      <c r="T21" s="233">
        <f t="shared" si="2"/>
        <v>28403086116</v>
      </c>
      <c r="U21" s="233">
        <v>115086895085</v>
      </c>
      <c r="V21" s="374">
        <v>28260005876</v>
      </c>
      <c r="W21" s="233">
        <f t="shared" si="3"/>
        <v>-28260005876</v>
      </c>
      <c r="X21" s="233">
        <v>0</v>
      </c>
      <c r="Y21" s="233">
        <f t="shared" si="4"/>
        <v>0</v>
      </c>
      <c r="Z21" s="233">
        <v>0</v>
      </c>
      <c r="AA21" s="233">
        <f t="shared" si="5"/>
        <v>0</v>
      </c>
      <c r="AB21" s="233">
        <v>0</v>
      </c>
    </row>
    <row r="22" spans="1:28">
      <c r="A22" s="26"/>
      <c r="B22" s="29" t="s">
        <v>2</v>
      </c>
      <c r="C22" s="5"/>
      <c r="D22" s="5"/>
      <c r="E22" s="5"/>
      <c r="F22" s="233">
        <v>60886668286</v>
      </c>
      <c r="G22" s="233">
        <v>82075529936</v>
      </c>
      <c r="H22" s="233">
        <v>20933332905</v>
      </c>
      <c r="I22" s="233">
        <v>20658935279</v>
      </c>
      <c r="J22" s="233">
        <v>41592268184</v>
      </c>
      <c r="K22" s="233">
        <v>21538484772</v>
      </c>
      <c r="L22" s="233">
        <v>63130752956</v>
      </c>
      <c r="M22" s="233">
        <v>21025979974</v>
      </c>
      <c r="N22" s="233">
        <v>84156732930</v>
      </c>
      <c r="O22" s="233">
        <v>21172227858</v>
      </c>
      <c r="P22" s="233">
        <f t="shared" si="0"/>
        <v>21574622933</v>
      </c>
      <c r="Q22" s="233">
        <v>42746850791</v>
      </c>
      <c r="R22" s="233">
        <f t="shared" si="1"/>
        <v>22057639992</v>
      </c>
      <c r="S22" s="233">
        <v>64804490783</v>
      </c>
      <c r="T22" s="233">
        <f t="shared" si="2"/>
        <v>22617806287</v>
      </c>
      <c r="U22" s="233">
        <v>87422297070</v>
      </c>
      <c r="V22" s="374">
        <v>21707304845</v>
      </c>
      <c r="W22" s="233">
        <f t="shared" si="3"/>
        <v>-21707304845</v>
      </c>
      <c r="X22" s="233">
        <v>0</v>
      </c>
      <c r="Y22" s="233">
        <f t="shared" si="4"/>
        <v>0</v>
      </c>
      <c r="Z22" s="233">
        <v>0</v>
      </c>
      <c r="AA22" s="233">
        <f t="shared" si="5"/>
        <v>0</v>
      </c>
      <c r="AB22" s="233">
        <v>0</v>
      </c>
    </row>
    <row r="23" spans="1:28">
      <c r="A23" s="26"/>
      <c r="B23" s="30"/>
      <c r="C23" s="5" t="s">
        <v>3</v>
      </c>
      <c r="D23" s="5"/>
      <c r="E23" s="5"/>
      <c r="F23" s="233">
        <v>26709904776</v>
      </c>
      <c r="G23" s="233">
        <v>36921361826</v>
      </c>
      <c r="H23" s="233">
        <v>9388826864</v>
      </c>
      <c r="I23" s="233">
        <v>9554853731</v>
      </c>
      <c r="J23" s="233">
        <v>18943680595</v>
      </c>
      <c r="K23" s="233">
        <v>10047029539</v>
      </c>
      <c r="L23" s="233">
        <v>28990710134</v>
      </c>
      <c r="M23" s="233">
        <v>10060917261</v>
      </c>
      <c r="N23" s="233">
        <v>39051627395</v>
      </c>
      <c r="O23" s="233">
        <v>9746212555</v>
      </c>
      <c r="P23" s="233">
        <f t="shared" si="0"/>
        <v>10242470075</v>
      </c>
      <c r="Q23" s="233">
        <v>19988682630</v>
      </c>
      <c r="R23" s="233">
        <f t="shared" si="1"/>
        <v>9988180653</v>
      </c>
      <c r="S23" s="233">
        <v>29976863283</v>
      </c>
      <c r="T23" s="233">
        <f t="shared" si="2"/>
        <v>10836036544</v>
      </c>
      <c r="U23" s="233">
        <v>40812899827</v>
      </c>
      <c r="V23" s="374">
        <v>9582056453</v>
      </c>
      <c r="W23" s="233">
        <f t="shared" si="3"/>
        <v>-9582056453</v>
      </c>
      <c r="X23" s="233">
        <v>0</v>
      </c>
      <c r="Y23" s="233">
        <f t="shared" si="4"/>
        <v>0</v>
      </c>
      <c r="Z23" s="233">
        <v>0</v>
      </c>
      <c r="AA23" s="233">
        <f t="shared" si="5"/>
        <v>0</v>
      </c>
      <c r="AB23" s="233">
        <v>0</v>
      </c>
    </row>
    <row r="24" spans="1:28">
      <c r="A24" s="26"/>
      <c r="B24" s="30"/>
      <c r="C24" s="5" t="s">
        <v>4</v>
      </c>
      <c r="D24" s="5"/>
      <c r="E24" s="5"/>
      <c r="F24" s="233">
        <v>12849211963</v>
      </c>
      <c r="G24" s="233">
        <v>17345087203</v>
      </c>
      <c r="H24" s="233">
        <v>4124081078</v>
      </c>
      <c r="I24" s="233">
        <v>4079893314</v>
      </c>
      <c r="J24" s="233">
        <v>8203974392</v>
      </c>
      <c r="K24" s="233">
        <v>4658681781</v>
      </c>
      <c r="L24" s="233">
        <v>12862656173</v>
      </c>
      <c r="M24" s="233">
        <v>4365879926</v>
      </c>
      <c r="N24" s="233">
        <v>17228536099</v>
      </c>
      <c r="O24" s="233">
        <v>4534306880</v>
      </c>
      <c r="P24" s="233">
        <f t="shared" si="0"/>
        <v>4452443853</v>
      </c>
      <c r="Q24" s="233">
        <v>8986750733</v>
      </c>
      <c r="R24" s="233">
        <f t="shared" si="1"/>
        <v>4785494672</v>
      </c>
      <c r="S24" s="233">
        <v>13772245405</v>
      </c>
      <c r="T24" s="233">
        <f t="shared" si="2"/>
        <v>4662927539</v>
      </c>
      <c r="U24" s="233">
        <v>18435172944</v>
      </c>
      <c r="V24" s="374">
        <v>4876456579</v>
      </c>
      <c r="W24" s="233">
        <f t="shared" si="3"/>
        <v>-4876456579</v>
      </c>
      <c r="X24" s="233">
        <v>0</v>
      </c>
      <c r="Y24" s="233">
        <f t="shared" si="4"/>
        <v>0</v>
      </c>
      <c r="Z24" s="233">
        <v>0</v>
      </c>
      <c r="AA24" s="233">
        <f t="shared" si="5"/>
        <v>0</v>
      </c>
      <c r="AB24" s="233">
        <v>0</v>
      </c>
    </row>
    <row r="25" spans="1:28">
      <c r="A25" s="26"/>
      <c r="B25" s="30"/>
      <c r="C25" s="5" t="s">
        <v>5</v>
      </c>
      <c r="D25" s="5"/>
      <c r="E25" s="5"/>
      <c r="F25" s="233">
        <v>13691737636</v>
      </c>
      <c r="G25" s="233">
        <v>17686829040</v>
      </c>
      <c r="H25" s="233">
        <v>4691935449</v>
      </c>
      <c r="I25" s="233">
        <v>4435813011</v>
      </c>
      <c r="J25" s="233">
        <v>9127748460</v>
      </c>
      <c r="K25" s="233">
        <v>4309483289</v>
      </c>
      <c r="L25" s="233">
        <v>13437231749</v>
      </c>
      <c r="M25" s="233">
        <v>4195159309</v>
      </c>
      <c r="N25" s="233">
        <v>17632391058</v>
      </c>
      <c r="O25" s="233">
        <v>4344675808</v>
      </c>
      <c r="P25" s="233">
        <f t="shared" si="0"/>
        <v>4547218532</v>
      </c>
      <c r="Q25" s="233">
        <v>8891894340</v>
      </c>
      <c r="R25" s="233">
        <f t="shared" si="1"/>
        <v>4625559647</v>
      </c>
      <c r="S25" s="233">
        <v>13517453987</v>
      </c>
      <c r="T25" s="233">
        <f t="shared" si="2"/>
        <v>4431354875</v>
      </c>
      <c r="U25" s="233">
        <v>17948808862</v>
      </c>
      <c r="V25" s="374">
        <v>4551607999</v>
      </c>
      <c r="W25" s="233">
        <f t="shared" si="3"/>
        <v>-4551607999</v>
      </c>
      <c r="X25" s="233">
        <v>0</v>
      </c>
      <c r="Y25" s="233">
        <f t="shared" si="4"/>
        <v>0</v>
      </c>
      <c r="Z25" s="233">
        <v>0</v>
      </c>
      <c r="AA25" s="233">
        <f t="shared" si="5"/>
        <v>0</v>
      </c>
      <c r="AB25" s="233">
        <v>0</v>
      </c>
    </row>
    <row r="26" spans="1:28">
      <c r="A26" s="26"/>
      <c r="B26" s="31"/>
      <c r="C26" s="5" t="s">
        <v>6</v>
      </c>
      <c r="D26" s="5"/>
      <c r="E26" s="5"/>
      <c r="F26" s="233">
        <v>7635813911</v>
      </c>
      <c r="G26" s="233">
        <v>10122251867</v>
      </c>
      <c r="H26" s="233">
        <v>2728489514</v>
      </c>
      <c r="I26" s="233">
        <v>2588375223</v>
      </c>
      <c r="J26" s="233">
        <v>5316864737</v>
      </c>
      <c r="K26" s="233">
        <v>2523290163</v>
      </c>
      <c r="L26" s="233">
        <v>7840154900</v>
      </c>
      <c r="M26" s="233">
        <v>2404023478</v>
      </c>
      <c r="N26" s="233">
        <v>10244178378</v>
      </c>
      <c r="O26" s="233">
        <v>2547032615</v>
      </c>
      <c r="P26" s="233">
        <f t="shared" si="0"/>
        <v>2332490473</v>
      </c>
      <c r="Q26" s="233">
        <v>4879523088</v>
      </c>
      <c r="R26" s="233">
        <f t="shared" si="1"/>
        <v>2658405020</v>
      </c>
      <c r="S26" s="233">
        <v>7537928108</v>
      </c>
      <c r="T26" s="233">
        <f t="shared" si="2"/>
        <v>2687487329</v>
      </c>
      <c r="U26" s="233">
        <v>10225415437</v>
      </c>
      <c r="V26" s="374">
        <v>2697183814</v>
      </c>
      <c r="W26" s="233">
        <f t="shared" si="3"/>
        <v>-2697183814</v>
      </c>
      <c r="X26" s="233">
        <v>0</v>
      </c>
      <c r="Y26" s="233">
        <f t="shared" si="4"/>
        <v>0</v>
      </c>
      <c r="Z26" s="233">
        <v>0</v>
      </c>
      <c r="AA26" s="233">
        <f t="shared" si="5"/>
        <v>0</v>
      </c>
      <c r="AB26" s="233">
        <v>0</v>
      </c>
    </row>
    <row r="27" spans="1:28">
      <c r="A27" s="26"/>
      <c r="B27" s="5" t="s">
        <v>7</v>
      </c>
      <c r="C27" s="5"/>
      <c r="D27" s="5"/>
      <c r="E27" s="5"/>
      <c r="F27" s="233">
        <v>19190271415</v>
      </c>
      <c r="G27" s="233">
        <v>26828837777</v>
      </c>
      <c r="H27" s="233">
        <v>5774288967</v>
      </c>
      <c r="I27" s="233">
        <v>5966672333</v>
      </c>
      <c r="J27" s="233">
        <v>11740961300</v>
      </c>
      <c r="K27" s="233">
        <v>8700521388</v>
      </c>
      <c r="L27" s="233">
        <v>20441482688</v>
      </c>
      <c r="M27" s="233">
        <v>6522781406</v>
      </c>
      <c r="N27" s="233">
        <v>26964264094</v>
      </c>
      <c r="O27" s="233">
        <v>6448862103</v>
      </c>
      <c r="P27" s="233">
        <f t="shared" si="0"/>
        <v>6809597195</v>
      </c>
      <c r="Q27" s="233">
        <v>13258459298</v>
      </c>
      <c r="R27" s="233">
        <f t="shared" si="1"/>
        <v>8620858888</v>
      </c>
      <c r="S27" s="233">
        <v>21879318186</v>
      </c>
      <c r="T27" s="233">
        <f t="shared" si="2"/>
        <v>5785279829</v>
      </c>
      <c r="U27" s="233">
        <v>27664598015</v>
      </c>
      <c r="V27" s="374">
        <v>6552701031</v>
      </c>
      <c r="W27" s="233">
        <f t="shared" si="3"/>
        <v>-6552701031</v>
      </c>
      <c r="X27" s="233">
        <v>0</v>
      </c>
      <c r="Y27" s="233">
        <f t="shared" si="4"/>
        <v>0</v>
      </c>
      <c r="Z27" s="233">
        <v>0</v>
      </c>
      <c r="AA27" s="233">
        <f t="shared" si="5"/>
        <v>0</v>
      </c>
      <c r="AB27" s="233">
        <v>0</v>
      </c>
    </row>
    <row r="28" spans="1:28">
      <c r="A28" s="26"/>
      <c r="B28" s="5" t="s">
        <v>8</v>
      </c>
      <c r="C28" s="5"/>
      <c r="D28" s="5"/>
      <c r="E28" s="5"/>
      <c r="F28" s="233">
        <v>19426860591</v>
      </c>
      <c r="G28" s="233">
        <v>26179600807</v>
      </c>
      <c r="H28" s="233">
        <v>6232176196</v>
      </c>
      <c r="I28" s="233">
        <v>6327963689</v>
      </c>
      <c r="J28" s="233">
        <v>12560139885</v>
      </c>
      <c r="K28" s="233">
        <v>8280116984</v>
      </c>
      <c r="L28" s="233">
        <v>20840256869</v>
      </c>
      <c r="M28" s="233">
        <v>6591821301</v>
      </c>
      <c r="N28" s="233">
        <v>27432078170</v>
      </c>
      <c r="O28" s="233">
        <v>6069012507</v>
      </c>
      <c r="P28" s="233">
        <f t="shared" si="0"/>
        <v>6750545420</v>
      </c>
      <c r="Q28" s="233">
        <v>12819557927</v>
      </c>
      <c r="R28" s="233">
        <f t="shared" si="1"/>
        <v>8943057323</v>
      </c>
      <c r="S28" s="233">
        <v>21762615250</v>
      </c>
      <c r="T28" s="233">
        <f t="shared" si="2"/>
        <v>5629069567</v>
      </c>
      <c r="U28" s="233">
        <v>27391684817</v>
      </c>
      <c r="V28" s="374">
        <v>6415059051</v>
      </c>
      <c r="W28" s="233">
        <f t="shared" si="3"/>
        <v>-6415059051</v>
      </c>
      <c r="X28" s="233">
        <v>0</v>
      </c>
      <c r="Y28" s="233">
        <f t="shared" si="4"/>
        <v>0</v>
      </c>
      <c r="Z28" s="233">
        <v>0</v>
      </c>
      <c r="AA28" s="233">
        <f t="shared" si="5"/>
        <v>0</v>
      </c>
      <c r="AB28" s="233">
        <v>0</v>
      </c>
    </row>
    <row r="29" spans="1:28">
      <c r="A29" s="26"/>
      <c r="B29" s="5" t="s">
        <v>9</v>
      </c>
      <c r="C29" s="5"/>
      <c r="D29" s="5"/>
      <c r="E29" s="5"/>
      <c r="F29" s="233">
        <v>-125808991</v>
      </c>
      <c r="G29" s="233">
        <v>-80461182</v>
      </c>
      <c r="H29" s="233">
        <v>114677063</v>
      </c>
      <c r="I29" s="233">
        <v>1506538087</v>
      </c>
      <c r="J29" s="233">
        <v>1621215150</v>
      </c>
      <c r="K29" s="233">
        <v>-269506562</v>
      </c>
      <c r="L29" s="233">
        <v>1351708588</v>
      </c>
      <c r="M29" s="233">
        <v>-313924034</v>
      </c>
      <c r="N29" s="233">
        <v>1037784554</v>
      </c>
      <c r="O29" s="233">
        <v>-17860707</v>
      </c>
      <c r="P29" s="233">
        <f t="shared" si="0"/>
        <v>-43930962</v>
      </c>
      <c r="Q29" s="233">
        <v>-61791669</v>
      </c>
      <c r="R29" s="233">
        <f t="shared" si="1"/>
        <v>-84391257</v>
      </c>
      <c r="S29" s="233">
        <v>-146182926</v>
      </c>
      <c r="T29" s="233">
        <f t="shared" si="2"/>
        <v>-1501964936</v>
      </c>
      <c r="U29" s="233">
        <v>-1648147862</v>
      </c>
      <c r="V29" s="374">
        <v>-129190452</v>
      </c>
      <c r="W29" s="233">
        <f t="shared" si="3"/>
        <v>129190452</v>
      </c>
      <c r="X29" s="233">
        <v>0</v>
      </c>
      <c r="Y29" s="233">
        <f t="shared" si="4"/>
        <v>0</v>
      </c>
      <c r="Z29" s="233">
        <v>0</v>
      </c>
      <c r="AA29" s="233">
        <f t="shared" si="5"/>
        <v>0</v>
      </c>
      <c r="AB29" s="233">
        <v>0</v>
      </c>
    </row>
    <row r="30" spans="1:28">
      <c r="A30" s="26"/>
      <c r="B30" s="5" t="s">
        <v>150</v>
      </c>
      <c r="C30" s="5"/>
      <c r="D30" s="5"/>
      <c r="E30" s="5"/>
      <c r="F30" s="233">
        <v>-86196152</v>
      </c>
      <c r="G30" s="233">
        <v>-258326668</v>
      </c>
      <c r="H30" s="233">
        <v>48376408</v>
      </c>
      <c r="I30" s="233">
        <v>-1296080</v>
      </c>
      <c r="J30" s="233">
        <v>47080328</v>
      </c>
      <c r="K30" s="233">
        <v>-61971641</v>
      </c>
      <c r="L30" s="233">
        <v>-14891313</v>
      </c>
      <c r="M30" s="233">
        <v>-38801450</v>
      </c>
      <c r="N30" s="233">
        <v>-53692763</v>
      </c>
      <c r="O30" s="233">
        <v>38964865</v>
      </c>
      <c r="P30" s="233">
        <f t="shared" si="0"/>
        <v>31997581</v>
      </c>
      <c r="Q30" s="233">
        <v>70962446</v>
      </c>
      <c r="R30" s="233">
        <f t="shared" si="1"/>
        <v>35807681</v>
      </c>
      <c r="S30" s="233">
        <v>106770127</v>
      </c>
      <c r="T30" s="233">
        <f t="shared" si="2"/>
        <v>-434416272</v>
      </c>
      <c r="U30" s="233">
        <v>-327646145</v>
      </c>
      <c r="V30" s="374">
        <v>266282969</v>
      </c>
      <c r="W30" s="233">
        <f t="shared" si="3"/>
        <v>-266282969</v>
      </c>
      <c r="X30" s="233">
        <v>0</v>
      </c>
      <c r="Y30" s="233">
        <f t="shared" si="4"/>
        <v>0</v>
      </c>
      <c r="Z30" s="233">
        <v>0</v>
      </c>
      <c r="AA30" s="233">
        <f t="shared" si="5"/>
        <v>0</v>
      </c>
      <c r="AB30" s="233">
        <v>0</v>
      </c>
    </row>
    <row r="31" spans="1:28">
      <c r="A31" s="26"/>
      <c r="B31" s="5" t="s">
        <v>151</v>
      </c>
      <c r="C31" s="5"/>
      <c r="D31" s="5"/>
      <c r="E31" s="5"/>
      <c r="F31" s="233">
        <v>13067294377</v>
      </c>
      <c r="G31" s="233">
        <v>17330900497</v>
      </c>
      <c r="H31" s="233">
        <v>4213870466</v>
      </c>
      <c r="I31" s="233">
        <v>5414972315</v>
      </c>
      <c r="J31" s="233">
        <v>9628842781</v>
      </c>
      <c r="K31" s="233">
        <v>5390821716</v>
      </c>
      <c r="L31" s="233">
        <v>15019664497</v>
      </c>
      <c r="M31" s="233">
        <v>4409913237</v>
      </c>
      <c r="N31" s="233">
        <v>19429577734</v>
      </c>
      <c r="O31" s="233">
        <v>4245211826</v>
      </c>
      <c r="P31" s="233">
        <f t="shared" si="0"/>
        <v>4574943737</v>
      </c>
      <c r="Q31" s="233">
        <v>8820155563</v>
      </c>
      <c r="R31" s="233">
        <f t="shared" si="1"/>
        <v>5860794055</v>
      </c>
      <c r="S31" s="233">
        <v>14680949618</v>
      </c>
      <c r="T31" s="233">
        <f t="shared" si="2"/>
        <v>2858730348</v>
      </c>
      <c r="U31" s="233">
        <v>17539679966</v>
      </c>
      <c r="V31" s="374">
        <v>4050360518</v>
      </c>
      <c r="W31" s="233">
        <f t="shared" si="3"/>
        <v>-4050360518</v>
      </c>
      <c r="X31" s="233">
        <v>0</v>
      </c>
      <c r="Y31" s="233">
        <f t="shared" si="4"/>
        <v>0</v>
      </c>
      <c r="Z31" s="233">
        <v>0</v>
      </c>
      <c r="AA31" s="233">
        <f t="shared" si="5"/>
        <v>0</v>
      </c>
      <c r="AB31" s="233">
        <v>0</v>
      </c>
    </row>
    <row r="32" spans="1:28" ht="13">
      <c r="A32" s="155"/>
      <c r="B32" s="155" t="s">
        <v>152</v>
      </c>
      <c r="C32" s="155"/>
      <c r="D32" s="155"/>
      <c r="E32" s="155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</row>
    <row r="33" spans="1:28"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</row>
    <row r="34" spans="1:28" ht="13">
      <c r="A34" s="484" t="s">
        <v>87</v>
      </c>
      <c r="B34" s="484"/>
      <c r="C34" s="484"/>
      <c r="D34" s="484"/>
      <c r="E34" s="484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</row>
    <row r="35" spans="1:28" ht="13">
      <c r="A35" s="484"/>
      <c r="B35" s="484"/>
      <c r="C35" s="484"/>
      <c r="D35" s="484"/>
      <c r="E35" s="484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</row>
    <row r="36" spans="1:28">
      <c r="A36" s="26"/>
      <c r="B36" s="21" t="s">
        <v>10</v>
      </c>
      <c r="C36" s="21"/>
      <c r="D36" s="12"/>
      <c r="E36" s="12"/>
      <c r="F36" s="233">
        <v>129374890282</v>
      </c>
      <c r="G36" s="233">
        <v>175575195689</v>
      </c>
      <c r="H36" s="233">
        <v>44608786101</v>
      </c>
      <c r="I36" s="233">
        <v>43583334024</v>
      </c>
      <c r="J36" s="233">
        <v>88192120125</v>
      </c>
      <c r="K36" s="233">
        <v>47565345796</v>
      </c>
      <c r="L36" s="233">
        <v>135757465921</v>
      </c>
      <c r="M36" s="233">
        <v>44742244749</v>
      </c>
      <c r="N36" s="233">
        <v>180499710670</v>
      </c>
      <c r="O36" s="233">
        <v>44634086220</v>
      </c>
      <c r="P36" s="233">
        <f>Q36-O36</f>
        <v>44595067971</v>
      </c>
      <c r="Q36" s="233">
        <v>89229154191</v>
      </c>
      <c r="R36" s="233">
        <f>S36-Q36</f>
        <v>48369464468</v>
      </c>
      <c r="S36" s="233">
        <v>137598618659</v>
      </c>
      <c r="T36" s="233">
        <f>U36-S36</f>
        <v>44488042392</v>
      </c>
      <c r="U36" s="233">
        <v>182086661051</v>
      </c>
      <c r="V36" s="233">
        <v>41345898585</v>
      </c>
      <c r="W36" s="233"/>
      <c r="X36" s="233"/>
      <c r="Y36" s="233"/>
      <c r="Z36" s="233"/>
      <c r="AA36" s="233"/>
      <c r="AB36" s="233"/>
    </row>
    <row r="37" spans="1:28">
      <c r="A37" s="26"/>
      <c r="B37" s="24" t="s">
        <v>19</v>
      </c>
      <c r="C37" s="24"/>
      <c r="D37" s="5"/>
      <c r="E37" s="5"/>
      <c r="F37" s="233">
        <v>18409867350</v>
      </c>
      <c r="G37" s="233">
        <v>23836995254</v>
      </c>
      <c r="H37" s="233">
        <v>6138150214</v>
      </c>
      <c r="I37" s="233">
        <v>6270314023</v>
      </c>
      <c r="J37" s="233">
        <v>12408464237</v>
      </c>
      <c r="K37" s="233">
        <v>5914523086</v>
      </c>
      <c r="L37" s="233">
        <v>18322987323</v>
      </c>
      <c r="M37" s="233">
        <v>5494069033</v>
      </c>
      <c r="N37" s="233">
        <v>23817056356</v>
      </c>
      <c r="O37" s="233">
        <v>6209365527</v>
      </c>
      <c r="P37" s="233">
        <f t="shared" ref="P37:P55" si="6">Q37-O37</f>
        <v>6390106713</v>
      </c>
      <c r="Q37" s="233">
        <v>12599472240</v>
      </c>
      <c r="R37" s="233">
        <f t="shared" ref="R37:R55" si="7">S37-Q37</f>
        <v>6015524331</v>
      </c>
      <c r="S37" s="233">
        <v>18614996571</v>
      </c>
      <c r="T37" s="233">
        <f t="shared" ref="T37:T55" si="8">U37-S37</f>
        <v>6542096549</v>
      </c>
      <c r="U37" s="233">
        <v>25157093120</v>
      </c>
      <c r="V37" s="233">
        <v>7973460255</v>
      </c>
      <c r="W37" s="233"/>
      <c r="X37" s="233"/>
      <c r="Y37" s="233"/>
      <c r="Z37" s="233"/>
      <c r="AA37" s="233"/>
      <c r="AB37" s="233"/>
    </row>
    <row r="38" spans="1:28">
      <c r="A38" s="26"/>
      <c r="B38" s="25" t="s">
        <v>144</v>
      </c>
      <c r="C38" s="25"/>
      <c r="D38" s="5"/>
      <c r="E38" s="5"/>
      <c r="F38" s="233">
        <v>10726009730</v>
      </c>
      <c r="G38" s="233">
        <v>14363562023</v>
      </c>
      <c r="H38" s="233">
        <v>250583950</v>
      </c>
      <c r="I38" s="233">
        <v>295639469</v>
      </c>
      <c r="J38" s="233">
        <v>546223419</v>
      </c>
      <c r="K38" s="233">
        <v>452733580</v>
      </c>
      <c r="L38" s="233">
        <v>998956999</v>
      </c>
      <c r="M38" s="233">
        <v>286836764</v>
      </c>
      <c r="N38" s="233">
        <v>1285793763</v>
      </c>
      <c r="O38" s="233">
        <v>285761263</v>
      </c>
      <c r="P38" s="233">
        <f t="shared" si="6"/>
        <v>327677486</v>
      </c>
      <c r="Q38" s="233">
        <v>613438749</v>
      </c>
      <c r="R38" s="233">
        <f t="shared" si="7"/>
        <v>443278142</v>
      </c>
      <c r="S38" s="233">
        <v>1056716891</v>
      </c>
      <c r="T38" s="233">
        <f t="shared" si="8"/>
        <v>323643958</v>
      </c>
      <c r="U38" s="233">
        <v>1380360849</v>
      </c>
      <c r="V38" s="233">
        <v>1817032072</v>
      </c>
      <c r="W38" s="233"/>
      <c r="X38" s="233"/>
      <c r="Y38" s="233"/>
      <c r="Z38" s="233"/>
      <c r="AA38" s="233"/>
      <c r="AB38" s="233"/>
    </row>
    <row r="39" spans="1:28">
      <c r="A39" s="122"/>
      <c r="B39" s="33" t="s">
        <v>20</v>
      </c>
      <c r="C39" s="33"/>
      <c r="D39" s="32"/>
      <c r="E39" s="32"/>
      <c r="F39" s="234">
        <v>158510767362</v>
      </c>
      <c r="G39" s="234">
        <v>213775752966</v>
      </c>
      <c r="H39" s="234">
        <v>50997520265</v>
      </c>
      <c r="I39" s="234">
        <v>50149287516</v>
      </c>
      <c r="J39" s="234">
        <v>101146807781</v>
      </c>
      <c r="K39" s="234">
        <v>53932602462</v>
      </c>
      <c r="L39" s="234">
        <v>155079410243</v>
      </c>
      <c r="M39" s="234">
        <v>50523150546</v>
      </c>
      <c r="N39" s="234">
        <v>205602560789</v>
      </c>
      <c r="O39" s="234">
        <v>51129213010</v>
      </c>
      <c r="P39" s="234">
        <f t="shared" si="6"/>
        <v>51312852170</v>
      </c>
      <c r="Q39" s="234">
        <v>102442065180</v>
      </c>
      <c r="R39" s="234">
        <f t="shared" si="7"/>
        <v>54828266941</v>
      </c>
      <c r="S39" s="234">
        <v>157270332121</v>
      </c>
      <c r="T39" s="234">
        <f t="shared" si="8"/>
        <v>51353782899</v>
      </c>
      <c r="U39" s="234">
        <v>208624115020</v>
      </c>
      <c r="V39" s="234">
        <v>51136390912</v>
      </c>
      <c r="W39" s="234"/>
      <c r="X39" s="234"/>
      <c r="Y39" s="234"/>
      <c r="Z39" s="234"/>
      <c r="AA39" s="234"/>
      <c r="AB39" s="234"/>
    </row>
    <row r="40" spans="1:28">
      <c r="A40" s="26"/>
      <c r="B40" s="25" t="s">
        <v>21</v>
      </c>
      <c r="C40" s="25"/>
      <c r="D40" s="5"/>
      <c r="E40" s="5"/>
      <c r="F40" s="233">
        <v>23541998602</v>
      </c>
      <c r="G40" s="233">
        <v>31266988621</v>
      </c>
      <c r="H40" s="233">
        <v>8272724645</v>
      </c>
      <c r="I40" s="233">
        <v>8026627322</v>
      </c>
      <c r="J40" s="233">
        <v>16299351967</v>
      </c>
      <c r="K40" s="233">
        <v>9435035751</v>
      </c>
      <c r="L40" s="233">
        <v>25734387718</v>
      </c>
      <c r="M40" s="233">
        <v>9444247823</v>
      </c>
      <c r="N40" s="233">
        <v>35178635541</v>
      </c>
      <c r="O40" s="233">
        <v>8950232330</v>
      </c>
      <c r="P40" s="233">
        <f t="shared" si="6"/>
        <v>9908670178</v>
      </c>
      <c r="Q40" s="233">
        <v>18858902508</v>
      </c>
      <c r="R40" s="233">
        <f t="shared" si="7"/>
        <v>9450942339</v>
      </c>
      <c r="S40" s="233">
        <v>28309844847</v>
      </c>
      <c r="T40" s="233">
        <f t="shared" si="8"/>
        <v>10688372247</v>
      </c>
      <c r="U40" s="233">
        <v>38998217094</v>
      </c>
      <c r="V40" s="233">
        <v>10978664166</v>
      </c>
      <c r="W40" s="233"/>
      <c r="X40" s="233"/>
      <c r="Y40" s="233"/>
      <c r="Z40" s="233"/>
      <c r="AA40" s="233"/>
      <c r="AB40" s="233"/>
    </row>
    <row r="41" spans="1:28">
      <c r="A41" s="26"/>
      <c r="B41" s="25" t="s">
        <v>123</v>
      </c>
      <c r="C41" s="25"/>
      <c r="D41" s="5"/>
      <c r="E41" s="5"/>
      <c r="F41" s="233">
        <v>1656471477</v>
      </c>
      <c r="G41" s="233">
        <v>2534475229</v>
      </c>
      <c r="H41" s="233">
        <v>1020089711</v>
      </c>
      <c r="I41" s="233">
        <v>1160977274</v>
      </c>
      <c r="J41" s="233">
        <v>2181066985</v>
      </c>
      <c r="K41" s="233">
        <v>1815972817</v>
      </c>
      <c r="L41" s="233">
        <v>3997039802</v>
      </c>
      <c r="M41" s="233">
        <v>1286312951</v>
      </c>
      <c r="N41" s="233">
        <v>5283352753</v>
      </c>
      <c r="O41" s="233">
        <v>1481872270</v>
      </c>
      <c r="P41" s="233">
        <f t="shared" si="6"/>
        <v>1783713782</v>
      </c>
      <c r="Q41" s="233">
        <v>3265586052</v>
      </c>
      <c r="R41" s="233">
        <f t="shared" si="7"/>
        <v>1816837974</v>
      </c>
      <c r="S41" s="233">
        <v>5082424026</v>
      </c>
      <c r="T41" s="233">
        <f t="shared" si="8"/>
        <v>1387477519</v>
      </c>
      <c r="U41" s="233">
        <v>6469901545</v>
      </c>
      <c r="V41" s="233">
        <v>1952492412</v>
      </c>
      <c r="W41" s="233"/>
      <c r="X41" s="233"/>
      <c r="Y41" s="233"/>
      <c r="Z41" s="233"/>
      <c r="AA41" s="233"/>
      <c r="AB41" s="233"/>
    </row>
    <row r="42" spans="1:28">
      <c r="A42" s="122"/>
      <c r="B42" s="33" t="s">
        <v>22</v>
      </c>
      <c r="C42" s="33"/>
      <c r="D42" s="32"/>
      <c r="E42" s="32"/>
      <c r="F42" s="234">
        <v>25198470079</v>
      </c>
      <c r="G42" s="234">
        <v>33801463850</v>
      </c>
      <c r="H42" s="234">
        <v>9292814356</v>
      </c>
      <c r="I42" s="234">
        <v>9187604596</v>
      </c>
      <c r="J42" s="234">
        <v>18480418952</v>
      </c>
      <c r="K42" s="234">
        <v>11251008568</v>
      </c>
      <c r="L42" s="234">
        <v>29731427520</v>
      </c>
      <c r="M42" s="234">
        <v>10730560774</v>
      </c>
      <c r="N42" s="234">
        <v>40461988294</v>
      </c>
      <c r="O42" s="234">
        <v>10432104600</v>
      </c>
      <c r="P42" s="234">
        <f t="shared" si="6"/>
        <v>11692383960</v>
      </c>
      <c r="Q42" s="234">
        <v>22124488560</v>
      </c>
      <c r="R42" s="234">
        <f t="shared" si="7"/>
        <v>11267780313</v>
      </c>
      <c r="S42" s="234">
        <v>33392268873</v>
      </c>
      <c r="T42" s="234">
        <f t="shared" si="8"/>
        <v>12075849766</v>
      </c>
      <c r="U42" s="234">
        <v>45468118639</v>
      </c>
      <c r="V42" s="234">
        <v>12931156578</v>
      </c>
      <c r="W42" s="234"/>
      <c r="X42" s="234"/>
      <c r="Y42" s="234"/>
      <c r="Z42" s="234"/>
      <c r="AA42" s="234"/>
      <c r="AB42" s="234"/>
    </row>
    <row r="43" spans="1:28">
      <c r="A43" s="122"/>
      <c r="B43" s="33" t="s">
        <v>23</v>
      </c>
      <c r="C43" s="33"/>
      <c r="D43" s="32"/>
      <c r="E43" s="32"/>
      <c r="F43" s="234">
        <v>183709237441</v>
      </c>
      <c r="G43" s="234">
        <v>247577216816</v>
      </c>
      <c r="H43" s="234">
        <v>60290334621</v>
      </c>
      <c r="I43" s="234">
        <v>59336892112</v>
      </c>
      <c r="J43" s="234">
        <v>119627226733</v>
      </c>
      <c r="K43" s="234">
        <v>65183611030</v>
      </c>
      <c r="L43" s="234">
        <v>184810837763</v>
      </c>
      <c r="M43" s="234">
        <v>61253711320</v>
      </c>
      <c r="N43" s="234">
        <v>246064549083</v>
      </c>
      <c r="O43" s="234">
        <v>61561317610</v>
      </c>
      <c r="P43" s="234">
        <f t="shared" si="6"/>
        <v>63005236130</v>
      </c>
      <c r="Q43" s="234">
        <v>124566553740</v>
      </c>
      <c r="R43" s="234">
        <f t="shared" si="7"/>
        <v>66096047254</v>
      </c>
      <c r="S43" s="234">
        <v>190662600994</v>
      </c>
      <c r="T43" s="234">
        <f t="shared" si="8"/>
        <v>63429632665</v>
      </c>
      <c r="U43" s="234">
        <v>254092233659</v>
      </c>
      <c r="V43" s="234">
        <v>64067547490</v>
      </c>
      <c r="W43" s="234"/>
      <c r="X43" s="234"/>
      <c r="Y43" s="234"/>
      <c r="Z43" s="234"/>
      <c r="AA43" s="234"/>
      <c r="AB43" s="234"/>
    </row>
    <row r="44" spans="1:28">
      <c r="A44" s="26"/>
      <c r="B44" s="25" t="s">
        <v>24</v>
      </c>
      <c r="C44" s="25"/>
      <c r="D44" s="5"/>
      <c r="E44" s="5"/>
      <c r="F44" s="233">
        <v>2982176232</v>
      </c>
      <c r="G44" s="233">
        <v>3998326318</v>
      </c>
      <c r="H44" s="233">
        <v>941449745</v>
      </c>
      <c r="I44" s="233">
        <v>498343696</v>
      </c>
      <c r="J44" s="233">
        <v>1439793441</v>
      </c>
      <c r="K44" s="233">
        <v>771566656</v>
      </c>
      <c r="L44" s="233">
        <v>2211360097</v>
      </c>
      <c r="M44" s="233">
        <v>379373925</v>
      </c>
      <c r="N44" s="233">
        <v>2590734022</v>
      </c>
      <c r="O44" s="233">
        <v>351530098</v>
      </c>
      <c r="P44" s="233">
        <f t="shared" si="6"/>
        <v>328244151</v>
      </c>
      <c r="Q44" s="233">
        <v>679774249</v>
      </c>
      <c r="R44" s="233">
        <f t="shared" si="7"/>
        <v>762080929</v>
      </c>
      <c r="S44" s="233">
        <v>1441855178</v>
      </c>
      <c r="T44" s="233">
        <f t="shared" si="8"/>
        <v>404880316</v>
      </c>
      <c r="U44" s="233">
        <v>1846735494</v>
      </c>
      <c r="V44" s="233">
        <v>317677336</v>
      </c>
      <c r="W44" s="233"/>
      <c r="X44" s="233"/>
      <c r="Y44" s="233"/>
      <c r="Z44" s="233"/>
      <c r="AA44" s="233"/>
      <c r="AB44" s="233"/>
    </row>
    <row r="45" spans="1:28">
      <c r="A45" s="122"/>
      <c r="B45" s="178" t="s">
        <v>25</v>
      </c>
      <c r="C45" s="33"/>
      <c r="D45" s="32"/>
      <c r="E45" s="32"/>
      <c r="F45" s="234">
        <v>186691413673</v>
      </c>
      <c r="G45" s="234">
        <v>251575543134</v>
      </c>
      <c r="H45" s="234">
        <v>61231784366</v>
      </c>
      <c r="I45" s="234">
        <v>59835235808</v>
      </c>
      <c r="J45" s="234">
        <v>121067020174</v>
      </c>
      <c r="K45" s="234">
        <v>65955177686</v>
      </c>
      <c r="L45" s="234">
        <v>187022197860</v>
      </c>
      <c r="M45" s="234">
        <v>61633085245</v>
      </c>
      <c r="N45" s="234">
        <v>248655283105</v>
      </c>
      <c r="O45" s="234">
        <v>61912847708</v>
      </c>
      <c r="P45" s="234">
        <f t="shared" si="6"/>
        <v>63333480281</v>
      </c>
      <c r="Q45" s="234">
        <v>125246327989</v>
      </c>
      <c r="R45" s="234">
        <f t="shared" si="7"/>
        <v>66858128183</v>
      </c>
      <c r="S45" s="234">
        <v>192104456172</v>
      </c>
      <c r="T45" s="234">
        <f t="shared" si="8"/>
        <v>63834512981</v>
      </c>
      <c r="U45" s="234">
        <v>255938969153</v>
      </c>
      <c r="V45" s="234">
        <v>64385224826</v>
      </c>
      <c r="W45" s="234"/>
      <c r="X45" s="234"/>
      <c r="Y45" s="234"/>
      <c r="Z45" s="234"/>
      <c r="AA45" s="234"/>
      <c r="AB45" s="234"/>
    </row>
    <row r="46" spans="1:28">
      <c r="A46" s="10"/>
      <c r="B46" s="10"/>
      <c r="C46" s="10" t="s">
        <v>165</v>
      </c>
      <c r="D46" s="14"/>
      <c r="E46" s="14"/>
      <c r="F46" s="235">
        <f>円!AJ46</f>
        <v>0</v>
      </c>
      <c r="G46" s="235">
        <f>円!AK46</f>
        <v>0</v>
      </c>
      <c r="H46" s="235">
        <v>0</v>
      </c>
      <c r="I46" s="235"/>
      <c r="J46" s="235"/>
      <c r="K46" s="235">
        <v>0</v>
      </c>
      <c r="L46" s="235"/>
      <c r="M46" s="235">
        <v>0</v>
      </c>
      <c r="N46" s="235"/>
      <c r="O46" s="235"/>
      <c r="P46" s="235">
        <f t="shared" si="6"/>
        <v>0</v>
      </c>
      <c r="Q46" s="235"/>
      <c r="R46" s="235">
        <f t="shared" si="7"/>
        <v>0</v>
      </c>
      <c r="S46" s="235"/>
      <c r="T46" s="235">
        <f t="shared" si="8"/>
        <v>0</v>
      </c>
      <c r="U46" s="235"/>
      <c r="V46" s="235"/>
      <c r="W46" s="235"/>
      <c r="X46" s="235"/>
      <c r="Y46" s="235"/>
      <c r="Z46" s="235"/>
      <c r="AA46" s="235"/>
      <c r="AB46" s="235"/>
    </row>
    <row r="47" spans="1:28">
      <c r="A47" s="21"/>
      <c r="B47" s="21"/>
      <c r="C47" s="15" t="s">
        <v>11</v>
      </c>
      <c r="D47" s="5"/>
      <c r="E47" s="5"/>
      <c r="F47" s="233">
        <v>91914861592</v>
      </c>
      <c r="G47" s="233">
        <v>126305753715</v>
      </c>
      <c r="H47" s="233">
        <v>32627031567</v>
      </c>
      <c r="I47" s="233">
        <v>31977075930</v>
      </c>
      <c r="J47" s="233">
        <v>64604107497</v>
      </c>
      <c r="K47" s="233">
        <v>35186169548</v>
      </c>
      <c r="L47" s="233">
        <v>99790277045</v>
      </c>
      <c r="M47" s="233">
        <v>33278316818</v>
      </c>
      <c r="N47" s="233">
        <v>133068593863</v>
      </c>
      <c r="O47" s="233">
        <v>32342911269</v>
      </c>
      <c r="P47" s="233">
        <f t="shared" si="6"/>
        <v>32561669554</v>
      </c>
      <c r="Q47" s="233">
        <v>64904580823</v>
      </c>
      <c r="R47" s="233">
        <f t="shared" si="7"/>
        <v>35847657337</v>
      </c>
      <c r="S47" s="233">
        <v>100752238160</v>
      </c>
      <c r="T47" s="233">
        <f t="shared" si="8"/>
        <v>32902725576</v>
      </c>
      <c r="U47" s="233">
        <v>133654963736</v>
      </c>
      <c r="V47" s="233">
        <v>29120673078</v>
      </c>
      <c r="W47" s="233"/>
      <c r="X47" s="233"/>
      <c r="Y47" s="233"/>
      <c r="Z47" s="233"/>
      <c r="AA47" s="233"/>
      <c r="AB47" s="233"/>
    </row>
    <row r="48" spans="1:28">
      <c r="A48" s="21"/>
      <c r="B48" s="21"/>
      <c r="C48" s="16"/>
      <c r="D48" s="8" t="s">
        <v>211</v>
      </c>
      <c r="E48" s="5"/>
      <c r="F48" s="233">
        <v>54880255505</v>
      </c>
      <c r="G48" s="233">
        <v>77007273145</v>
      </c>
      <c r="H48" s="233">
        <v>20635035470</v>
      </c>
      <c r="I48" s="233">
        <v>19332480540</v>
      </c>
      <c r="J48" s="233">
        <v>39967516010</v>
      </c>
      <c r="K48" s="233">
        <v>23096207315</v>
      </c>
      <c r="L48" s="233">
        <v>63063723325</v>
      </c>
      <c r="M48" s="233">
        <v>21065642636</v>
      </c>
      <c r="N48" s="233">
        <v>84129365961</v>
      </c>
      <c r="O48" s="233">
        <v>20122752256</v>
      </c>
      <c r="P48" s="233">
        <f t="shared" si="6"/>
        <v>20253128749</v>
      </c>
      <c r="Q48" s="233">
        <v>40375881005</v>
      </c>
      <c r="R48" s="233">
        <f t="shared" si="7"/>
        <v>23290296777</v>
      </c>
      <c r="S48" s="233">
        <v>63666177782</v>
      </c>
      <c r="T48" s="233">
        <f t="shared" si="8"/>
        <v>22523012770</v>
      </c>
      <c r="U48" s="233">
        <v>86189190552</v>
      </c>
      <c r="V48" s="233">
        <v>19461138696</v>
      </c>
      <c r="W48" s="233"/>
      <c r="X48" s="233"/>
      <c r="Y48" s="233"/>
      <c r="Z48" s="233"/>
      <c r="AA48" s="233"/>
      <c r="AB48" s="233"/>
    </row>
    <row r="49" spans="1:28">
      <c r="A49" s="21"/>
      <c r="B49" s="21"/>
      <c r="C49" s="16"/>
      <c r="D49" s="8" t="s">
        <v>210</v>
      </c>
      <c r="E49" s="5"/>
      <c r="F49" s="233">
        <v>26536249647</v>
      </c>
      <c r="G49" s="233">
        <v>35695615982</v>
      </c>
      <c r="H49" s="233">
        <v>9068730138</v>
      </c>
      <c r="I49" s="233">
        <v>9686434799</v>
      </c>
      <c r="J49" s="233">
        <v>18755164937</v>
      </c>
      <c r="K49" s="233">
        <v>9289636863</v>
      </c>
      <c r="L49" s="233">
        <v>28044801800</v>
      </c>
      <c r="M49" s="233">
        <v>9357298077</v>
      </c>
      <c r="N49" s="233">
        <v>37402099877</v>
      </c>
      <c r="O49" s="233">
        <v>9327356719</v>
      </c>
      <c r="P49" s="233">
        <f t="shared" si="6"/>
        <v>9277164961</v>
      </c>
      <c r="Q49" s="233">
        <v>18604521680</v>
      </c>
      <c r="R49" s="233">
        <f t="shared" si="7"/>
        <v>9507764495</v>
      </c>
      <c r="S49" s="233">
        <v>28112286175</v>
      </c>
      <c r="T49" s="233">
        <f t="shared" si="8"/>
        <v>8277973059</v>
      </c>
      <c r="U49" s="233">
        <v>36390259234</v>
      </c>
      <c r="V49" s="233">
        <v>7865223291</v>
      </c>
      <c r="W49" s="233"/>
      <c r="X49" s="233"/>
      <c r="Y49" s="233"/>
      <c r="Z49" s="233"/>
      <c r="AA49" s="233"/>
      <c r="AB49" s="233"/>
    </row>
    <row r="50" spans="1:28">
      <c r="A50" s="21"/>
      <c r="B50" s="21"/>
      <c r="C50" s="17"/>
      <c r="D50" s="8" t="s">
        <v>209</v>
      </c>
      <c r="E50" s="5"/>
      <c r="F50" s="233">
        <v>10498356440</v>
      </c>
      <c r="G50" s="233">
        <v>13602864588</v>
      </c>
      <c r="H50" s="233">
        <v>2923265959</v>
      </c>
      <c r="I50" s="233">
        <v>2958160591</v>
      </c>
      <c r="J50" s="233">
        <v>5881426550</v>
      </c>
      <c r="K50" s="233">
        <v>2800325370</v>
      </c>
      <c r="L50" s="233">
        <v>8681751920</v>
      </c>
      <c r="M50" s="233">
        <v>2855376105</v>
      </c>
      <c r="N50" s="233">
        <v>11537128025</v>
      </c>
      <c r="O50" s="233">
        <v>2892802294</v>
      </c>
      <c r="P50" s="233">
        <f t="shared" si="6"/>
        <v>3031375844</v>
      </c>
      <c r="Q50" s="233">
        <v>5924178138</v>
      </c>
      <c r="R50" s="233">
        <f t="shared" si="7"/>
        <v>3049596065</v>
      </c>
      <c r="S50" s="233">
        <v>8973774203</v>
      </c>
      <c r="T50" s="233">
        <f t="shared" si="8"/>
        <v>2101739747</v>
      </c>
      <c r="U50" s="233">
        <v>11075513950</v>
      </c>
      <c r="V50" s="233">
        <v>1794311091.0000005</v>
      </c>
      <c r="W50" s="233"/>
      <c r="X50" s="233"/>
      <c r="Y50" s="233"/>
      <c r="Z50" s="233"/>
      <c r="AA50" s="233"/>
      <c r="AB50" s="233"/>
    </row>
    <row r="51" spans="1:28">
      <c r="A51" s="21"/>
      <c r="B51" s="21"/>
      <c r="C51" s="18" t="s">
        <v>15</v>
      </c>
      <c r="D51" s="5"/>
      <c r="E51" s="5"/>
      <c r="F51" s="233">
        <v>17052854698</v>
      </c>
      <c r="G51" s="233">
        <v>22405120696</v>
      </c>
      <c r="H51" s="233">
        <v>5103163556</v>
      </c>
      <c r="I51" s="233">
        <v>5156285653</v>
      </c>
      <c r="J51" s="233">
        <v>10259449209</v>
      </c>
      <c r="K51" s="233">
        <v>5373518806</v>
      </c>
      <c r="L51" s="233">
        <v>15632968015</v>
      </c>
      <c r="M51" s="233">
        <v>5142071980</v>
      </c>
      <c r="N51" s="233">
        <v>20775039995</v>
      </c>
      <c r="O51" s="233">
        <v>5334920155</v>
      </c>
      <c r="P51" s="233">
        <f t="shared" si="6"/>
        <v>5460400543</v>
      </c>
      <c r="Q51" s="233">
        <v>10795320698</v>
      </c>
      <c r="R51" s="233">
        <f t="shared" si="7"/>
        <v>5515787293</v>
      </c>
      <c r="S51" s="233">
        <v>16311107991</v>
      </c>
      <c r="T51" s="233">
        <f t="shared" si="8"/>
        <v>5352548523</v>
      </c>
      <c r="U51" s="233">
        <v>21663656514</v>
      </c>
      <c r="V51" s="233">
        <v>5501642690</v>
      </c>
      <c r="W51" s="233"/>
      <c r="X51" s="233"/>
      <c r="Y51" s="233"/>
      <c r="Z51" s="233"/>
      <c r="AA51" s="233"/>
      <c r="AB51" s="233"/>
    </row>
    <row r="52" spans="1:28">
      <c r="A52" s="21"/>
      <c r="B52" s="21"/>
      <c r="C52" s="19"/>
      <c r="D52" s="8" t="s">
        <v>208</v>
      </c>
      <c r="E52" s="5"/>
      <c r="F52" s="233">
        <v>8060912749</v>
      </c>
      <c r="G52" s="233">
        <v>10707860062</v>
      </c>
      <c r="H52" s="233">
        <v>2365048455</v>
      </c>
      <c r="I52" s="233">
        <v>2274440487</v>
      </c>
      <c r="J52" s="233">
        <v>4639488942</v>
      </c>
      <c r="K52" s="233">
        <v>2655775721</v>
      </c>
      <c r="L52" s="233">
        <v>7295264663</v>
      </c>
      <c r="M52" s="233">
        <v>2410338469</v>
      </c>
      <c r="N52" s="233">
        <v>9705603132</v>
      </c>
      <c r="O52" s="233">
        <v>2363696858</v>
      </c>
      <c r="P52" s="233">
        <f t="shared" si="6"/>
        <v>2586398750</v>
      </c>
      <c r="Q52" s="233">
        <v>4950095608</v>
      </c>
      <c r="R52" s="233">
        <f t="shared" si="7"/>
        <v>2627520410</v>
      </c>
      <c r="S52" s="233">
        <v>7577616018</v>
      </c>
      <c r="T52" s="233">
        <f t="shared" si="8"/>
        <v>2491403694</v>
      </c>
      <c r="U52" s="233">
        <v>10069019712</v>
      </c>
      <c r="V52" s="233">
        <v>2366806855</v>
      </c>
      <c r="W52" s="233"/>
      <c r="X52" s="233"/>
      <c r="Y52" s="233"/>
      <c r="Z52" s="233"/>
      <c r="AA52" s="233"/>
      <c r="AB52" s="233"/>
    </row>
    <row r="53" spans="1:28">
      <c r="A53" s="21"/>
      <c r="B53" s="21"/>
      <c r="C53" s="20"/>
      <c r="D53" s="8" t="s">
        <v>17</v>
      </c>
      <c r="E53" s="5"/>
      <c r="F53" s="233">
        <v>8991941949</v>
      </c>
      <c r="G53" s="233">
        <v>11697260634</v>
      </c>
      <c r="H53" s="233">
        <v>2738115101</v>
      </c>
      <c r="I53" s="233">
        <v>2881845166</v>
      </c>
      <c r="J53" s="233">
        <v>5619960267</v>
      </c>
      <c r="K53" s="233">
        <v>2717743085</v>
      </c>
      <c r="L53" s="233">
        <v>8337703352</v>
      </c>
      <c r="M53" s="233">
        <v>2731733511</v>
      </c>
      <c r="N53" s="233">
        <v>11069436863</v>
      </c>
      <c r="O53" s="233">
        <v>2971223297</v>
      </c>
      <c r="P53" s="233">
        <f t="shared" si="6"/>
        <v>2874001793</v>
      </c>
      <c r="Q53" s="233">
        <v>5845225090</v>
      </c>
      <c r="R53" s="233">
        <f t="shared" si="7"/>
        <v>2888266883</v>
      </c>
      <c r="S53" s="233">
        <v>8733491973</v>
      </c>
      <c r="T53" s="233">
        <f t="shared" si="8"/>
        <v>2861144829</v>
      </c>
      <c r="U53" s="233">
        <v>11594636802</v>
      </c>
      <c r="V53" s="233">
        <v>3134835835</v>
      </c>
      <c r="W53" s="233"/>
      <c r="X53" s="233"/>
      <c r="Y53" s="233"/>
      <c r="Z53" s="233"/>
      <c r="AA53" s="233"/>
      <c r="AB53" s="233"/>
    </row>
    <row r="54" spans="1:28">
      <c r="A54" s="21"/>
      <c r="B54" s="21"/>
      <c r="C54" s="22" t="s">
        <v>18</v>
      </c>
      <c r="D54" s="5"/>
      <c r="E54" s="5"/>
      <c r="F54" s="233">
        <v>12954447803</v>
      </c>
      <c r="G54" s="233">
        <v>16785761056</v>
      </c>
      <c r="H54" s="233">
        <v>4138577356</v>
      </c>
      <c r="I54" s="233">
        <v>3769151150</v>
      </c>
      <c r="J54" s="233">
        <v>7907728506</v>
      </c>
      <c r="K54" s="233">
        <v>4247986373</v>
      </c>
      <c r="L54" s="233">
        <v>12155714879</v>
      </c>
      <c r="M54" s="233">
        <v>3727070163</v>
      </c>
      <c r="N54" s="233">
        <v>15882785042</v>
      </c>
      <c r="O54" s="437">
        <v>4449995943</v>
      </c>
      <c r="P54" s="233">
        <f t="shared" si="6"/>
        <v>4175538339</v>
      </c>
      <c r="Q54" s="437">
        <v>8625534282</v>
      </c>
      <c r="R54" s="233">
        <f t="shared" si="7"/>
        <v>4516714586</v>
      </c>
      <c r="S54" s="437">
        <v>13142248868</v>
      </c>
      <c r="T54" s="233">
        <f t="shared" si="8"/>
        <v>4101762056</v>
      </c>
      <c r="U54" s="437">
        <v>17244010924</v>
      </c>
      <c r="V54" s="233">
        <v>4763605580</v>
      </c>
      <c r="W54" s="233"/>
      <c r="X54" s="233"/>
      <c r="Y54" s="233"/>
      <c r="Z54" s="233"/>
      <c r="AA54" s="233"/>
      <c r="AB54" s="233"/>
    </row>
    <row r="55" spans="1:28">
      <c r="A55" s="21"/>
      <c r="B55" s="26"/>
      <c r="C55" s="23" t="s">
        <v>145</v>
      </c>
      <c r="D55" s="5"/>
      <c r="E55" s="5"/>
      <c r="F55" s="233">
        <v>7452726189</v>
      </c>
      <c r="G55" s="233">
        <v>10078560222</v>
      </c>
      <c r="H55" s="233">
        <v>2740013622</v>
      </c>
      <c r="I55" s="233">
        <v>2680821291</v>
      </c>
      <c r="J55" s="233">
        <v>5420834913</v>
      </c>
      <c r="K55" s="233">
        <v>2757671069</v>
      </c>
      <c r="L55" s="233">
        <v>8178505982</v>
      </c>
      <c r="M55" s="233">
        <v>2594785788</v>
      </c>
      <c r="N55" s="233">
        <v>10773291770</v>
      </c>
      <c r="O55" s="437">
        <v>2506258853</v>
      </c>
      <c r="P55" s="233">
        <f t="shared" si="6"/>
        <v>2397459535</v>
      </c>
      <c r="Q55" s="437">
        <v>4903718388</v>
      </c>
      <c r="R55" s="233">
        <f t="shared" si="7"/>
        <v>2489305252</v>
      </c>
      <c r="S55" s="437">
        <v>7393023640</v>
      </c>
      <c r="T55" s="233">
        <f t="shared" si="8"/>
        <v>2131006237</v>
      </c>
      <c r="U55" s="437">
        <v>9524029877</v>
      </c>
      <c r="V55" s="233">
        <v>1959977237</v>
      </c>
      <c r="W55" s="233"/>
      <c r="X55" s="233"/>
      <c r="Y55" s="233"/>
      <c r="Z55" s="233"/>
      <c r="AA55" s="233"/>
      <c r="AB55" s="233"/>
    </row>
    <row r="56" spans="1:28">
      <c r="A56" s="10"/>
      <c r="B56" s="153" t="s">
        <v>146</v>
      </c>
      <c r="C56" s="10"/>
      <c r="D56" s="10"/>
      <c r="E56" s="1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</row>
    <row r="57" spans="1:28">
      <c r="A57" s="10"/>
      <c r="B57" s="153" t="s">
        <v>147</v>
      </c>
      <c r="C57" s="10"/>
      <c r="D57" s="10"/>
      <c r="E57" s="1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</row>
    <row r="58" spans="1:28"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</row>
    <row r="59" spans="1:28" ht="13">
      <c r="A59" s="484" t="s">
        <v>26</v>
      </c>
      <c r="B59" s="484"/>
      <c r="C59" s="484"/>
      <c r="D59" s="484"/>
      <c r="E59" s="484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</row>
    <row r="60" spans="1:28" ht="13">
      <c r="A60" s="484"/>
      <c r="B60" s="484"/>
      <c r="C60" s="484"/>
      <c r="D60" s="484"/>
      <c r="E60" s="484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</row>
    <row r="61" spans="1:28">
      <c r="A61" s="4"/>
      <c r="B61" s="160" t="s">
        <v>27</v>
      </c>
      <c r="C61" s="164"/>
      <c r="D61" s="164"/>
      <c r="E61" s="32" t="s">
        <v>191</v>
      </c>
      <c r="F61" s="237">
        <f>F62</f>
        <v>7239507870</v>
      </c>
      <c r="G61" s="237">
        <v>9843936220</v>
      </c>
      <c r="H61" s="237">
        <v>2759866911</v>
      </c>
      <c r="I61" s="237">
        <v>2418526198</v>
      </c>
      <c r="J61" s="237">
        <v>5178393109</v>
      </c>
      <c r="K61" s="237">
        <v>2144713728</v>
      </c>
      <c r="L61" s="237">
        <v>7323106837</v>
      </c>
      <c r="M61" s="237">
        <v>2618892524</v>
      </c>
      <c r="N61" s="237">
        <v>9941999361</v>
      </c>
      <c r="O61" s="237">
        <f>O62</f>
        <v>2258283443</v>
      </c>
      <c r="P61" s="237">
        <f>Q61-O61</f>
        <v>2625824745</v>
      </c>
      <c r="Q61" s="237">
        <f>Q62</f>
        <v>4884108188</v>
      </c>
      <c r="R61" s="237">
        <f t="shared" ref="R61:R87" si="9">S61-Q61</f>
        <v>2226238032</v>
      </c>
      <c r="S61" s="237">
        <f>S62</f>
        <v>7110346220</v>
      </c>
      <c r="T61" s="237">
        <f>U61-S61</f>
        <v>3466003034</v>
      </c>
      <c r="U61" s="237">
        <f>U62</f>
        <v>10576349254</v>
      </c>
      <c r="V61" s="237">
        <f>V62</f>
        <v>3530022678</v>
      </c>
      <c r="W61" s="237">
        <f>X61-V61</f>
        <v>-3530022678</v>
      </c>
      <c r="X61" s="237">
        <f>X62</f>
        <v>0</v>
      </c>
      <c r="Y61" s="237">
        <f t="shared" ref="Y61:Y87" si="10">Z61-X61</f>
        <v>0</v>
      </c>
      <c r="Z61" s="237">
        <f>Z62</f>
        <v>0</v>
      </c>
      <c r="AA61" s="237">
        <f>AB61-Z61</f>
        <v>0</v>
      </c>
      <c r="AB61" s="237">
        <f>AB62</f>
        <v>0</v>
      </c>
    </row>
    <row r="62" spans="1:28">
      <c r="A62" s="4"/>
      <c r="B62" s="161"/>
      <c r="C62" s="485" t="s">
        <v>27</v>
      </c>
      <c r="D62" s="485"/>
      <c r="E62" s="14" t="s">
        <v>191</v>
      </c>
      <c r="F62" s="233">
        <v>7239507870</v>
      </c>
      <c r="G62" s="233">
        <v>9843936220</v>
      </c>
      <c r="H62" s="233">
        <v>2759866911</v>
      </c>
      <c r="I62" s="233">
        <v>2418526198</v>
      </c>
      <c r="J62" s="233">
        <v>5178393109</v>
      </c>
      <c r="K62" s="233">
        <v>2144713728</v>
      </c>
      <c r="L62" s="233">
        <v>7323106837</v>
      </c>
      <c r="M62" s="233">
        <v>2618892524</v>
      </c>
      <c r="N62" s="233">
        <v>9941999361</v>
      </c>
      <c r="O62" s="233">
        <v>2258283443</v>
      </c>
      <c r="P62" s="237">
        <f t="shared" ref="P62:P87" si="11">Q62-O62</f>
        <v>2625824745</v>
      </c>
      <c r="Q62" s="233">
        <v>4884108188</v>
      </c>
      <c r="R62" s="233">
        <f t="shared" si="9"/>
        <v>2226238032</v>
      </c>
      <c r="S62" s="233">
        <v>7110346220</v>
      </c>
      <c r="T62" s="348">
        <f t="shared" ref="T62" si="12">U62-S62</f>
        <v>3466003034</v>
      </c>
      <c r="U62" s="233">
        <v>10576349254</v>
      </c>
      <c r="V62" s="233">
        <v>3530022678</v>
      </c>
      <c r="W62" s="237">
        <f t="shared" ref="W62:W87" si="13">X62-V62</f>
        <v>-3530022678</v>
      </c>
      <c r="X62" s="233">
        <v>0</v>
      </c>
      <c r="Y62" s="233">
        <f t="shared" si="10"/>
        <v>0</v>
      </c>
      <c r="Z62" s="233">
        <v>0</v>
      </c>
      <c r="AA62" s="348">
        <f t="shared" ref="AA62" si="14">AB62-Z62</f>
        <v>0</v>
      </c>
      <c r="AB62" s="233">
        <v>0</v>
      </c>
    </row>
    <row r="63" spans="1:28">
      <c r="A63" s="4"/>
      <c r="B63" s="162"/>
      <c r="C63" s="485"/>
      <c r="D63" s="485"/>
      <c r="E63" s="14" t="s">
        <v>207</v>
      </c>
      <c r="F63" s="236">
        <f>F62/F114</f>
        <v>64748303.997853503</v>
      </c>
      <c r="G63" s="236">
        <v>88836172.006136626</v>
      </c>
      <c r="H63" s="236">
        <v>25389759.990800366</v>
      </c>
      <c r="I63" s="236">
        <v>21660877.016286679</v>
      </c>
      <c r="J63" s="236">
        <v>47050637.007087044</v>
      </c>
      <c r="K63" s="236">
        <v>19030456.992191069</v>
      </c>
      <c r="L63" s="236">
        <v>66081093.999278113</v>
      </c>
      <c r="M63" s="236">
        <v>23737312.008491337</v>
      </c>
      <c r="N63" s="236">
        <v>89818406.007769451</v>
      </c>
      <c r="O63" s="236">
        <f>O62/O114</f>
        <v>20531716.001454677</v>
      </c>
      <c r="P63" s="237">
        <f t="shared" si="11"/>
        <v>24276615.998545323</v>
      </c>
      <c r="Q63" s="236">
        <f>Q62/Q114</f>
        <v>44808332</v>
      </c>
      <c r="R63" s="236">
        <f t="shared" si="9"/>
        <v>20364410.621448219</v>
      </c>
      <c r="S63" s="236">
        <f>S62/S114</f>
        <v>65172742.621448219</v>
      </c>
      <c r="T63" s="348">
        <f>U63-S63</f>
        <v>31769047.057745188</v>
      </c>
      <c r="U63" s="236">
        <f>U62/U114</f>
        <v>96941789.679193407</v>
      </c>
      <c r="V63" s="236">
        <f>V62/V114</f>
        <v>32764272.118062004</v>
      </c>
      <c r="W63" s="237" t="e">
        <f t="shared" si="13"/>
        <v>#DIV/0!</v>
      </c>
      <c r="X63" s="236" t="e">
        <f>X62/X114</f>
        <v>#DIV/0!</v>
      </c>
      <c r="Y63" s="236" t="e">
        <f t="shared" si="10"/>
        <v>#DIV/0!</v>
      </c>
      <c r="Z63" s="236" t="e">
        <f>Z62/Z114</f>
        <v>#DIV/0!</v>
      </c>
      <c r="AA63" s="348" t="e">
        <f>AB63-Z63</f>
        <v>#DIV/0!</v>
      </c>
      <c r="AB63" s="236" t="e">
        <f>AB62/AB114</f>
        <v>#DIV/0!</v>
      </c>
    </row>
    <row r="64" spans="1:28">
      <c r="A64" s="4"/>
      <c r="B64" s="163" t="s">
        <v>28</v>
      </c>
      <c r="C64" s="32"/>
      <c r="D64" s="32"/>
      <c r="E64" s="32" t="s">
        <v>191</v>
      </c>
      <c r="F64" s="237" t="e">
        <f>F65+F67+#REF!</f>
        <v>#REF!</v>
      </c>
      <c r="G64" s="237">
        <v>8718460277</v>
      </c>
      <c r="H64" s="237">
        <v>2574436879</v>
      </c>
      <c r="I64" s="237">
        <v>2603183498</v>
      </c>
      <c r="J64" s="237">
        <v>5177620377</v>
      </c>
      <c r="K64" s="237">
        <v>3578012858</v>
      </c>
      <c r="L64" s="237">
        <v>8755633235</v>
      </c>
      <c r="M64" s="237">
        <v>2583961450</v>
      </c>
      <c r="N64" s="237">
        <v>11339594685</v>
      </c>
      <c r="O64" s="237">
        <f>O65+O67</f>
        <v>2789359327</v>
      </c>
      <c r="P64" s="237">
        <f t="shared" si="11"/>
        <v>3341948535</v>
      </c>
      <c r="Q64" s="237">
        <f>Q65+Q67</f>
        <v>6131307862</v>
      </c>
      <c r="R64" s="237">
        <f t="shared" si="9"/>
        <v>3540174804</v>
      </c>
      <c r="S64" s="237">
        <f>S65+S67</f>
        <v>9671482666</v>
      </c>
      <c r="T64" s="237">
        <f>U64-S64</f>
        <v>3099658778</v>
      </c>
      <c r="U64" s="237">
        <f>U65+U67</f>
        <v>12771141444</v>
      </c>
      <c r="V64" s="237">
        <f>V65+V67</f>
        <v>4028298952</v>
      </c>
      <c r="W64" s="237" t="e">
        <f t="shared" si="13"/>
        <v>#REF!</v>
      </c>
      <c r="X64" s="237" t="e">
        <f>X65+X67+#REF!</f>
        <v>#REF!</v>
      </c>
      <c r="Y64" s="237" t="e">
        <f t="shared" si="10"/>
        <v>#REF!</v>
      </c>
      <c r="Z64" s="237" t="e">
        <f>Z65+Z67+#REF!</f>
        <v>#REF!</v>
      </c>
      <c r="AA64" s="237" t="e">
        <f>AB64-Z64</f>
        <v>#REF!</v>
      </c>
      <c r="AB64" s="237" t="e">
        <f>AB65+AB67+#REF!</f>
        <v>#REF!</v>
      </c>
    </row>
    <row r="65" spans="1:28">
      <c r="A65" s="4"/>
      <c r="B65" s="161"/>
      <c r="C65" s="485" t="s">
        <v>29</v>
      </c>
      <c r="D65" s="485"/>
      <c r="E65" s="14" t="s">
        <v>191</v>
      </c>
      <c r="F65" s="233">
        <v>1259223274</v>
      </c>
      <c r="G65" s="233">
        <v>1636411796</v>
      </c>
      <c r="H65" s="233">
        <v>532674965</v>
      </c>
      <c r="I65" s="233">
        <v>853646644</v>
      </c>
      <c r="J65" s="233">
        <v>1386321609</v>
      </c>
      <c r="K65" s="233">
        <v>1377922313</v>
      </c>
      <c r="L65" s="233">
        <v>2764243922</v>
      </c>
      <c r="M65" s="233">
        <v>1053919696</v>
      </c>
      <c r="N65" s="233">
        <v>3818163618</v>
      </c>
      <c r="O65" s="233">
        <v>1025755141</v>
      </c>
      <c r="P65" s="237">
        <f t="shared" si="11"/>
        <v>1611782332</v>
      </c>
      <c r="Q65" s="233">
        <v>2637537473</v>
      </c>
      <c r="R65" s="233">
        <f t="shared" si="9"/>
        <v>1783707426</v>
      </c>
      <c r="S65" s="233">
        <v>4421244899</v>
      </c>
      <c r="T65" s="233">
        <f t="shared" ref="T65:T87" si="15">U65-S65</f>
        <v>1753884231</v>
      </c>
      <c r="U65" s="233">
        <v>6175129130</v>
      </c>
      <c r="V65" s="233">
        <v>2244063013</v>
      </c>
      <c r="W65" s="237">
        <f t="shared" si="13"/>
        <v>-2244063013</v>
      </c>
      <c r="X65" s="233">
        <v>0</v>
      </c>
      <c r="Y65" s="233">
        <f t="shared" si="10"/>
        <v>0</v>
      </c>
      <c r="Z65" s="233">
        <v>0</v>
      </c>
      <c r="AA65" s="233">
        <f t="shared" ref="AA65:AA78" si="16">AB65-Z65</f>
        <v>0</v>
      </c>
      <c r="AB65" s="233">
        <v>0</v>
      </c>
    </row>
    <row r="66" spans="1:28">
      <c r="A66" s="4"/>
      <c r="B66" s="161"/>
      <c r="C66" s="485"/>
      <c r="D66" s="485"/>
      <c r="E66" s="14" t="s">
        <v>206</v>
      </c>
      <c r="F66" s="236">
        <f>F65/F115</f>
        <v>75629025.465465471</v>
      </c>
      <c r="G66" s="236">
        <v>97754587.574671462</v>
      </c>
      <c r="H66" s="236">
        <v>31407721.992924526</v>
      </c>
      <c r="I66" s="236">
        <v>51705084.302039504</v>
      </c>
      <c r="J66" s="236">
        <v>83112806.29496403</v>
      </c>
      <c r="K66" s="236">
        <v>83910995.638570711</v>
      </c>
      <c r="L66" s="236">
        <v>167023801.93353474</v>
      </c>
      <c r="M66" s="236">
        <v>64099903.756537914</v>
      </c>
      <c r="N66" s="236">
        <v>231123705.69007266</v>
      </c>
      <c r="O66" s="236">
        <f>O65/O115</f>
        <v>63632452.915632747</v>
      </c>
      <c r="P66" s="237">
        <f t="shared" si="11"/>
        <v>103830243.78277993</v>
      </c>
      <c r="Q66" s="236">
        <f>Q65/Q115</f>
        <v>167462696.69841269</v>
      </c>
      <c r="R66" s="236">
        <f t="shared" si="9"/>
        <v>114145258.6519058</v>
      </c>
      <c r="S66" s="236">
        <f>S65/S115</f>
        <v>281607955.35031849</v>
      </c>
      <c r="T66" s="236">
        <f t="shared" si="15"/>
        <v>112717021.02260613</v>
      </c>
      <c r="U66" s="236">
        <f>U65/U115</f>
        <v>394324976.37292463</v>
      </c>
      <c r="V66" s="236">
        <f>V65/V115</f>
        <v>148025264.70976254</v>
      </c>
      <c r="W66" s="237" t="e">
        <f t="shared" si="13"/>
        <v>#DIV/0!</v>
      </c>
      <c r="X66" s="236" t="e">
        <f>X65/X115</f>
        <v>#DIV/0!</v>
      </c>
      <c r="Y66" s="236" t="e">
        <f t="shared" si="10"/>
        <v>#DIV/0!</v>
      </c>
      <c r="Z66" s="236" t="e">
        <f>Z65/Z115</f>
        <v>#DIV/0!</v>
      </c>
      <c r="AA66" s="236" t="e">
        <f t="shared" si="16"/>
        <v>#DIV/0!</v>
      </c>
      <c r="AB66" s="236" t="e">
        <f>AB65/AB115</f>
        <v>#DIV/0!</v>
      </c>
    </row>
    <row r="67" spans="1:28">
      <c r="A67" s="4"/>
      <c r="B67" s="161"/>
      <c r="C67" s="485" t="s">
        <v>141</v>
      </c>
      <c r="D67" s="485"/>
      <c r="E67" s="14" t="s">
        <v>191</v>
      </c>
      <c r="F67" s="233">
        <v>4717250597</v>
      </c>
      <c r="G67" s="233">
        <v>6461094170</v>
      </c>
      <c r="H67" s="233">
        <v>1803528089</v>
      </c>
      <c r="I67" s="233">
        <v>1649613219</v>
      </c>
      <c r="J67" s="233">
        <v>3453141308</v>
      </c>
      <c r="K67" s="233">
        <v>2125312224</v>
      </c>
      <c r="L67" s="233">
        <v>5578453532</v>
      </c>
      <c r="M67" s="233">
        <v>1504870309</v>
      </c>
      <c r="N67" s="233">
        <v>7083323841</v>
      </c>
      <c r="O67" s="233">
        <v>1763604186</v>
      </c>
      <c r="P67" s="237">
        <f t="shared" si="11"/>
        <v>1730166203</v>
      </c>
      <c r="Q67" s="233">
        <v>3493770389</v>
      </c>
      <c r="R67" s="233">
        <f t="shared" si="9"/>
        <v>1756467378</v>
      </c>
      <c r="S67" s="233">
        <v>5250237767</v>
      </c>
      <c r="T67" s="233">
        <f t="shared" si="15"/>
        <v>1345774547</v>
      </c>
      <c r="U67" s="233">
        <v>6596012314</v>
      </c>
      <c r="V67" s="233">
        <v>1784235939</v>
      </c>
      <c r="W67" s="237">
        <f t="shared" si="13"/>
        <v>-1784235939</v>
      </c>
      <c r="X67" s="233">
        <v>0</v>
      </c>
      <c r="Y67" s="233">
        <f t="shared" si="10"/>
        <v>0</v>
      </c>
      <c r="Z67" s="233">
        <v>0</v>
      </c>
      <c r="AA67" s="233">
        <f t="shared" si="16"/>
        <v>0</v>
      </c>
      <c r="AB67" s="233">
        <v>0</v>
      </c>
    </row>
    <row r="68" spans="1:28">
      <c r="A68" s="4"/>
      <c r="B68" s="161"/>
      <c r="C68" s="485"/>
      <c r="D68" s="485"/>
      <c r="E68" s="14" t="s">
        <v>205</v>
      </c>
      <c r="F68" s="236">
        <f>F67/F116</f>
        <v>329187061.89811581</v>
      </c>
      <c r="G68" s="236">
        <v>455327284.70754051</v>
      </c>
      <c r="H68" s="236">
        <v>130218634.58483756</v>
      </c>
      <c r="I68" s="236">
        <v>115906904.11794221</v>
      </c>
      <c r="J68" s="236">
        <v>246125538.70277977</v>
      </c>
      <c r="K68" s="236">
        <v>148669474.17761654</v>
      </c>
      <c r="L68" s="236">
        <v>394795012.88039631</v>
      </c>
      <c r="M68" s="236">
        <v>107212346.51010692</v>
      </c>
      <c r="N68" s="236">
        <v>502007359.39050323</v>
      </c>
      <c r="O68" s="236">
        <f>O67/O116</f>
        <v>125702365.35994299</v>
      </c>
      <c r="P68" s="237">
        <f t="shared" si="11"/>
        <v>125648022.33789875</v>
      </c>
      <c r="Q68" s="236">
        <f>Q67/Q116</f>
        <v>251350387.69784173</v>
      </c>
      <c r="R68" s="236">
        <f t="shared" si="9"/>
        <v>125551103.1133571</v>
      </c>
      <c r="S68" s="236">
        <f>S67/S116</f>
        <v>376901490.81119883</v>
      </c>
      <c r="T68" s="236">
        <f t="shared" si="15"/>
        <v>95930933.131453514</v>
      </c>
      <c r="U68" s="236">
        <f>U67/U116</f>
        <v>472832423.94265234</v>
      </c>
      <c r="V68" s="236">
        <f>V67/V116</f>
        <v>128362297.76978417</v>
      </c>
      <c r="W68" s="237" t="e">
        <f t="shared" si="13"/>
        <v>#DIV/0!</v>
      </c>
      <c r="X68" s="236" t="e">
        <f>X67/X116</f>
        <v>#DIV/0!</v>
      </c>
      <c r="Y68" s="236" t="e">
        <f t="shared" si="10"/>
        <v>#DIV/0!</v>
      </c>
      <c r="Z68" s="236" t="e">
        <f>Z67/Z116</f>
        <v>#DIV/0!</v>
      </c>
      <c r="AA68" s="236" t="e">
        <f t="shared" si="16"/>
        <v>#DIV/0!</v>
      </c>
      <c r="AB68" s="236" t="e">
        <f>AB67/AB116</f>
        <v>#DIV/0!</v>
      </c>
    </row>
    <row r="69" spans="1:28">
      <c r="A69" s="4"/>
      <c r="B69" s="163" t="s">
        <v>230</v>
      </c>
      <c r="C69" s="32"/>
      <c r="D69" s="32"/>
      <c r="E69" s="32" t="s">
        <v>191</v>
      </c>
      <c r="F69" s="237">
        <f>F70</f>
        <v>1040695702</v>
      </c>
      <c r="G69" s="237">
        <f>G70</f>
        <v>1390971599</v>
      </c>
      <c r="H69" s="237">
        <v>401305615</v>
      </c>
      <c r="I69" s="237">
        <v>425846123</v>
      </c>
      <c r="J69" s="237">
        <v>827151738</v>
      </c>
      <c r="K69" s="237">
        <v>1686121348</v>
      </c>
      <c r="L69" s="237">
        <v>2513273086</v>
      </c>
      <c r="M69" s="237">
        <v>1680454635</v>
      </c>
      <c r="N69" s="237">
        <v>4193727721</v>
      </c>
      <c r="O69" s="237">
        <f>O70+O86</f>
        <v>1436127354</v>
      </c>
      <c r="P69" s="237">
        <f t="shared" si="11"/>
        <v>1495228085</v>
      </c>
      <c r="Q69" s="237">
        <f>Q70+Q86</f>
        <v>2931355439</v>
      </c>
      <c r="R69" s="237">
        <f t="shared" si="9"/>
        <v>1570088755</v>
      </c>
      <c r="S69" s="237">
        <f>S70+S86</f>
        <v>4501444194</v>
      </c>
      <c r="T69" s="237">
        <f t="shared" si="15"/>
        <v>1546522633</v>
      </c>
      <c r="U69" s="237">
        <f>U70+U86</f>
        <v>6047966827</v>
      </c>
      <c r="V69" s="237">
        <f>V70+V86</f>
        <v>1568113503</v>
      </c>
      <c r="W69" s="237">
        <f t="shared" si="13"/>
        <v>-1568113503</v>
      </c>
      <c r="X69" s="237">
        <f>X70+X86</f>
        <v>0</v>
      </c>
      <c r="Y69" s="237">
        <f t="shared" si="10"/>
        <v>0</v>
      </c>
      <c r="Z69" s="237">
        <f>Z70+Z86</f>
        <v>0</v>
      </c>
      <c r="AA69" s="237">
        <f t="shared" si="16"/>
        <v>0</v>
      </c>
      <c r="AB69" s="237">
        <f>AB70+AB86</f>
        <v>0</v>
      </c>
    </row>
    <row r="70" spans="1:28">
      <c r="A70" s="4"/>
      <c r="B70" s="161"/>
      <c r="C70" s="485" t="s">
        <v>194</v>
      </c>
      <c r="D70" s="485"/>
      <c r="E70" s="14" t="s">
        <v>191</v>
      </c>
      <c r="F70" s="233">
        <v>1040695702</v>
      </c>
      <c r="G70" s="233">
        <v>1390971599</v>
      </c>
      <c r="H70" s="233">
        <v>401305615</v>
      </c>
      <c r="I70" s="233">
        <v>425846123</v>
      </c>
      <c r="J70" s="233">
        <v>827151738</v>
      </c>
      <c r="K70" s="233">
        <v>1686121348</v>
      </c>
      <c r="L70" s="233">
        <v>2513273086</v>
      </c>
      <c r="M70" s="233">
        <v>1680454635</v>
      </c>
      <c r="N70" s="233">
        <v>4193727721</v>
      </c>
      <c r="O70" s="233">
        <v>1436127354</v>
      </c>
      <c r="P70" s="237">
        <f t="shared" si="11"/>
        <v>1495228085</v>
      </c>
      <c r="Q70" s="233">
        <v>2931355439</v>
      </c>
      <c r="R70" s="233">
        <f t="shared" si="9"/>
        <v>1570088755</v>
      </c>
      <c r="S70" s="233">
        <v>4501444194</v>
      </c>
      <c r="T70" s="233">
        <f t="shared" si="15"/>
        <v>1546522633</v>
      </c>
      <c r="U70" s="233">
        <v>6047966827</v>
      </c>
      <c r="V70" s="233">
        <v>1568113503</v>
      </c>
      <c r="W70" s="237">
        <f t="shared" si="13"/>
        <v>-1568113503</v>
      </c>
      <c r="X70" s="233">
        <v>0</v>
      </c>
      <c r="Y70" s="233">
        <f t="shared" si="10"/>
        <v>0</v>
      </c>
      <c r="Z70" s="233">
        <v>0</v>
      </c>
      <c r="AA70" s="233">
        <f t="shared" si="16"/>
        <v>0</v>
      </c>
      <c r="AB70" s="233">
        <v>0</v>
      </c>
    </row>
    <row r="71" spans="1:28">
      <c r="A71" s="4"/>
      <c r="B71" s="161"/>
      <c r="C71" s="485"/>
      <c r="D71" s="485"/>
      <c r="E71" s="14" t="s">
        <v>193</v>
      </c>
      <c r="F71" s="236">
        <f>F70/F124</f>
        <v>7116841.291116734</v>
      </c>
      <c r="G71" s="236">
        <v>9445685</v>
      </c>
      <c r="H71" s="236">
        <v>2719978.4126338623</v>
      </c>
      <c r="I71" s="236">
        <v>2907286.9659633208</v>
      </c>
      <c r="J71" s="236">
        <v>5627265.3785971832</v>
      </c>
      <c r="K71" s="236">
        <v>11607001.137208892</v>
      </c>
      <c r="L71" s="236">
        <v>17234266.515806075</v>
      </c>
      <c r="M71" s="236">
        <v>11554967.513163514</v>
      </c>
      <c r="N71" s="236">
        <v>28789234.02896959</v>
      </c>
      <c r="O71" s="236">
        <f>O70/O124</f>
        <v>10193976.107325384</v>
      </c>
      <c r="P71" s="237">
        <f t="shared" si="11"/>
        <v>11229362.626870332</v>
      </c>
      <c r="Q71" s="236">
        <f>Q70/Q124</f>
        <v>21423338.734195717</v>
      </c>
      <c r="R71" s="236">
        <f t="shared" si="9"/>
        <v>11118005.833143253</v>
      </c>
      <c r="S71" s="236">
        <f>S70/S124</f>
        <v>32541344.56733897</v>
      </c>
      <c r="T71" s="236">
        <f t="shared" si="15"/>
        <v>11123133.282635767</v>
      </c>
      <c r="U71" s="236">
        <f>U70/U124</f>
        <v>43664477.849974737</v>
      </c>
      <c r="V71" s="236">
        <f>V70/V124</f>
        <v>11805416.720620342</v>
      </c>
      <c r="W71" s="237" t="e">
        <f t="shared" si="13"/>
        <v>#DIV/0!</v>
      </c>
      <c r="X71" s="236" t="e">
        <f>X70/X124</f>
        <v>#DIV/0!</v>
      </c>
      <c r="Y71" s="236" t="e">
        <f t="shared" si="10"/>
        <v>#DIV/0!</v>
      </c>
      <c r="Z71" s="236" t="e">
        <f>Z70/Z124</f>
        <v>#DIV/0!</v>
      </c>
      <c r="AA71" s="236" t="e">
        <f t="shared" si="16"/>
        <v>#DIV/0!</v>
      </c>
      <c r="AB71" s="236" t="e">
        <f>AB70/AB124</f>
        <v>#DIV/0!</v>
      </c>
    </row>
    <row r="72" spans="1:28">
      <c r="A72" s="4"/>
      <c r="B72" s="163" t="s">
        <v>228</v>
      </c>
      <c r="C72" s="32"/>
      <c r="D72" s="32"/>
      <c r="E72" s="32" t="s">
        <v>191</v>
      </c>
      <c r="F72" s="237">
        <f>F73</f>
        <v>2396111048</v>
      </c>
      <c r="G72" s="237">
        <f>G73</f>
        <v>2965341768</v>
      </c>
      <c r="H72" s="237">
        <v>897075822</v>
      </c>
      <c r="I72" s="237">
        <v>958248748</v>
      </c>
      <c r="J72" s="237">
        <v>1855324570</v>
      </c>
      <c r="K72" s="237">
        <v>1012976686</v>
      </c>
      <c r="L72" s="237">
        <v>2868301256</v>
      </c>
      <c r="M72" s="237">
        <v>986651208</v>
      </c>
      <c r="N72" s="237">
        <v>3854952464</v>
      </c>
      <c r="O72" s="237">
        <f t="shared" ref="O72:Q72" si="17">O73</f>
        <v>1200121982</v>
      </c>
      <c r="P72" s="237">
        <f t="shared" si="11"/>
        <v>1235837555</v>
      </c>
      <c r="Q72" s="237">
        <f t="shared" si="17"/>
        <v>2435959537</v>
      </c>
      <c r="R72" s="237">
        <f t="shared" si="9"/>
        <v>957243678</v>
      </c>
      <c r="S72" s="237">
        <f>S73</f>
        <v>3393203215</v>
      </c>
      <c r="T72" s="237">
        <f t="shared" si="15"/>
        <v>958260924</v>
      </c>
      <c r="U72" s="237">
        <f>U73</f>
        <v>4351464139</v>
      </c>
      <c r="V72" s="237">
        <f t="shared" ref="V72:X72" si="18">V73</f>
        <v>855903829</v>
      </c>
      <c r="W72" s="237">
        <f t="shared" si="13"/>
        <v>-855903829</v>
      </c>
      <c r="X72" s="237">
        <f t="shared" si="18"/>
        <v>0</v>
      </c>
      <c r="Y72" s="237">
        <f t="shared" si="10"/>
        <v>0</v>
      </c>
      <c r="Z72" s="237">
        <f>Z73</f>
        <v>0</v>
      </c>
      <c r="AA72" s="237">
        <f t="shared" si="16"/>
        <v>0</v>
      </c>
      <c r="AB72" s="237">
        <f>AB73</f>
        <v>0</v>
      </c>
    </row>
    <row r="73" spans="1:28">
      <c r="A73" s="4"/>
      <c r="B73" s="161"/>
      <c r="C73" s="485" t="s">
        <v>229</v>
      </c>
      <c r="D73" s="485"/>
      <c r="E73" s="14" t="s">
        <v>191</v>
      </c>
      <c r="F73" s="233">
        <v>2396111048</v>
      </c>
      <c r="G73" s="233">
        <v>2965341768</v>
      </c>
      <c r="H73" s="233">
        <v>897075822</v>
      </c>
      <c r="I73" s="233">
        <v>958248748</v>
      </c>
      <c r="J73" s="233">
        <v>1855324570</v>
      </c>
      <c r="K73" s="233">
        <v>1012976686</v>
      </c>
      <c r="L73" s="233">
        <v>2868301256</v>
      </c>
      <c r="M73" s="233">
        <v>986651208</v>
      </c>
      <c r="N73" s="233">
        <v>3854952464</v>
      </c>
      <c r="O73" s="233">
        <v>1200121982</v>
      </c>
      <c r="P73" s="237">
        <f t="shared" si="11"/>
        <v>1235837555</v>
      </c>
      <c r="Q73" s="233">
        <v>2435959537</v>
      </c>
      <c r="R73" s="233">
        <f t="shared" si="9"/>
        <v>957243678</v>
      </c>
      <c r="S73" s="233">
        <v>3393203215</v>
      </c>
      <c r="T73" s="233">
        <f t="shared" si="15"/>
        <v>958260924</v>
      </c>
      <c r="U73" s="233">
        <v>4351464139</v>
      </c>
      <c r="V73" s="233">
        <v>855903829</v>
      </c>
      <c r="W73" s="237">
        <f t="shared" si="13"/>
        <v>-855903829</v>
      </c>
      <c r="X73" s="233">
        <v>0</v>
      </c>
      <c r="Y73" s="233">
        <f t="shared" si="10"/>
        <v>0</v>
      </c>
      <c r="Z73" s="233">
        <v>0</v>
      </c>
      <c r="AA73" s="233">
        <f t="shared" si="16"/>
        <v>0</v>
      </c>
      <c r="AB73" s="233">
        <v>0</v>
      </c>
    </row>
    <row r="74" spans="1:28">
      <c r="A74" s="4"/>
      <c r="B74" s="161"/>
      <c r="C74" s="485"/>
      <c r="D74" s="485"/>
      <c r="E74" s="14" t="s">
        <v>197</v>
      </c>
      <c r="F74" s="236">
        <f>F73/F122</f>
        <v>288688078072.28912</v>
      </c>
      <c r="G74" s="236">
        <v>361627044878.04877</v>
      </c>
      <c r="H74" s="236">
        <v>115009720769.23077</v>
      </c>
      <c r="I74" s="236">
        <v>125941522087.91208</v>
      </c>
      <c r="J74" s="236">
        <v>240951242857.14285</v>
      </c>
      <c r="K74" s="236">
        <v>131555413766.23373</v>
      </c>
      <c r="L74" s="236">
        <v>372506656623.37659</v>
      </c>
      <c r="M74" s="236">
        <v>128136520519.48053</v>
      </c>
      <c r="N74" s="236">
        <v>500643177142.85712</v>
      </c>
      <c r="O74" s="236">
        <f>O73/O122</f>
        <v>155859997662.33765</v>
      </c>
      <c r="P74" s="237">
        <f t="shared" si="11"/>
        <v>160498383766.23376</v>
      </c>
      <c r="Q74" s="236">
        <f>Q73/Q122</f>
        <v>316358381428.57141</v>
      </c>
      <c r="R74" s="236">
        <f t="shared" si="9"/>
        <v>124317360779.22076</v>
      </c>
      <c r="S74" s="236">
        <f>S73/S122</f>
        <v>440675742207.79218</v>
      </c>
      <c r="T74" s="236">
        <f t="shared" si="15"/>
        <v>131885328713.26044</v>
      </c>
      <c r="U74" s="236">
        <f>U73/U122</f>
        <v>572561070921.05261</v>
      </c>
      <c r="V74" s="236">
        <f>V73/V122</f>
        <v>120549835070.42253</v>
      </c>
      <c r="W74" s="237" t="e">
        <f t="shared" si="13"/>
        <v>#DIV/0!</v>
      </c>
      <c r="X74" s="236" t="e">
        <f>X73/X122</f>
        <v>#DIV/0!</v>
      </c>
      <c r="Y74" s="236" t="e">
        <f t="shared" si="10"/>
        <v>#DIV/0!</v>
      </c>
      <c r="Z74" s="236" t="e">
        <f>Z73/Z122</f>
        <v>#DIV/0!</v>
      </c>
      <c r="AA74" s="236" t="e">
        <f t="shared" si="16"/>
        <v>#DIV/0!</v>
      </c>
      <c r="AB74" s="236" t="e">
        <f>AB73/AB122</f>
        <v>#DIV/0!</v>
      </c>
    </row>
    <row r="75" spans="1:28">
      <c r="A75" s="4"/>
      <c r="B75" s="163" t="s">
        <v>32</v>
      </c>
      <c r="C75" s="32"/>
      <c r="D75" s="32"/>
      <c r="E75" s="32" t="s">
        <v>191</v>
      </c>
      <c r="F75" s="237">
        <f>F78+F84+F80+F76+F82</f>
        <v>8195155230</v>
      </c>
      <c r="G75" s="237">
        <f>G78+G84+G80+G76+G82</f>
        <v>10869177289</v>
      </c>
      <c r="H75" s="237">
        <v>2660129129</v>
      </c>
      <c r="I75" s="237">
        <v>2781800029</v>
      </c>
      <c r="J75" s="237">
        <v>5441929158</v>
      </c>
      <c r="K75" s="237">
        <v>2829183948</v>
      </c>
      <c r="L75" s="237">
        <v>8271113106</v>
      </c>
      <c r="M75" s="237">
        <v>2860600957</v>
      </c>
      <c r="N75" s="237">
        <v>11131714063</v>
      </c>
      <c r="O75" s="237">
        <f>O78+O84+O80+O76+O82</f>
        <v>2748212494</v>
      </c>
      <c r="P75" s="237">
        <f t="shared" si="11"/>
        <v>2993545040</v>
      </c>
      <c r="Q75" s="237">
        <f>Q78+Q84+Q80+Q76+Q82</f>
        <v>5741757534</v>
      </c>
      <c r="R75" s="237">
        <f t="shared" si="9"/>
        <v>2974035044</v>
      </c>
      <c r="S75" s="237">
        <f>S78+S84+S80+S76+S82</f>
        <v>8715792578</v>
      </c>
      <c r="T75" s="237">
        <f t="shared" si="15"/>
        <v>3005404397</v>
      </c>
      <c r="U75" s="237">
        <f>U78+U84+U80+U76+U82</f>
        <v>11721196975</v>
      </c>
      <c r="V75" s="237">
        <f>V78+V84+V80+V76+V82</f>
        <v>2948817616</v>
      </c>
      <c r="W75" s="237">
        <f t="shared" si="13"/>
        <v>-2948817616</v>
      </c>
      <c r="X75" s="237">
        <f>X78+X84+X80+X76+X82</f>
        <v>0</v>
      </c>
      <c r="Y75" s="237">
        <f t="shared" si="10"/>
        <v>0</v>
      </c>
      <c r="Z75" s="237">
        <f>Z78+Z84+Z80+Z76+Z82</f>
        <v>0</v>
      </c>
      <c r="AA75" s="237">
        <f t="shared" si="16"/>
        <v>0</v>
      </c>
      <c r="AB75" s="237">
        <f>AB78+AB84+AB80+AB76+AB82</f>
        <v>0</v>
      </c>
    </row>
    <row r="76" spans="1:28">
      <c r="A76" s="4"/>
      <c r="B76" s="161"/>
      <c r="C76" s="485" t="s">
        <v>31</v>
      </c>
      <c r="D76" s="485"/>
      <c r="E76" s="14" t="s">
        <v>191</v>
      </c>
      <c r="F76" s="233">
        <v>4089957625</v>
      </c>
      <c r="G76" s="233">
        <v>5283263283</v>
      </c>
      <c r="H76" s="233">
        <v>1062233236</v>
      </c>
      <c r="I76" s="233">
        <v>1129295001</v>
      </c>
      <c r="J76" s="233">
        <v>2191528237</v>
      </c>
      <c r="K76" s="233">
        <v>1206488497</v>
      </c>
      <c r="L76" s="233">
        <v>3398016734</v>
      </c>
      <c r="M76" s="233">
        <v>1238156911</v>
      </c>
      <c r="N76" s="233">
        <v>4636173645</v>
      </c>
      <c r="O76" s="233">
        <v>959729265</v>
      </c>
      <c r="P76" s="237">
        <f t="shared" si="11"/>
        <v>983386155</v>
      </c>
      <c r="Q76" s="233">
        <v>1943115420</v>
      </c>
      <c r="R76" s="233">
        <f t="shared" si="9"/>
        <v>905995779</v>
      </c>
      <c r="S76" s="233">
        <v>2849111199</v>
      </c>
      <c r="T76" s="233">
        <f t="shared" si="15"/>
        <v>1081427060</v>
      </c>
      <c r="U76" s="233">
        <v>3930538259</v>
      </c>
      <c r="V76" s="233">
        <v>924319964</v>
      </c>
      <c r="W76" s="237">
        <f t="shared" si="13"/>
        <v>-924319964</v>
      </c>
      <c r="X76" s="233">
        <v>0</v>
      </c>
      <c r="Y76" s="233">
        <f t="shared" si="10"/>
        <v>0</v>
      </c>
      <c r="Z76" s="233">
        <v>0</v>
      </c>
      <c r="AA76" s="233">
        <f t="shared" si="16"/>
        <v>0</v>
      </c>
      <c r="AB76" s="233">
        <v>0</v>
      </c>
    </row>
    <row r="77" spans="1:28">
      <c r="A77" s="4"/>
      <c r="B77" s="162"/>
      <c r="C77" s="485"/>
      <c r="D77" s="485"/>
      <c r="E77" s="14" t="s">
        <v>204</v>
      </c>
      <c r="F77" s="236">
        <f>F76/F118</f>
        <v>40817940369.261475</v>
      </c>
      <c r="G77" s="236">
        <v>52674609002.991028</v>
      </c>
      <c r="H77" s="236">
        <v>10580012310.756971</v>
      </c>
      <c r="I77" s="236">
        <v>11247958177.290838</v>
      </c>
      <c r="J77" s="236">
        <v>21827970488.04781</v>
      </c>
      <c r="K77" s="236">
        <v>12050561256.717892</v>
      </c>
      <c r="L77" s="236">
        <v>33878531744.765701</v>
      </c>
      <c r="M77" s="236">
        <v>12529612849.828896</v>
      </c>
      <c r="N77" s="236">
        <v>46408144594.594597</v>
      </c>
      <c r="O77" s="236">
        <f>O76/O118</f>
        <v>10113058640.674395</v>
      </c>
      <c r="P77" s="237">
        <f t="shared" si="11"/>
        <v>10825685109.325605</v>
      </c>
      <c r="Q77" s="236">
        <f>Q76/Q118</f>
        <v>20938743750</v>
      </c>
      <c r="R77" s="236">
        <f t="shared" si="9"/>
        <v>9663954413.2653046</v>
      </c>
      <c r="S77" s="236">
        <f>S76/S118</f>
        <v>30602698163.265305</v>
      </c>
      <c r="T77" s="236">
        <f t="shared" si="15"/>
        <v>11889607339.437401</v>
      </c>
      <c r="U77" s="236">
        <f>U76/U118</f>
        <v>42492305502.702705</v>
      </c>
      <c r="V77" s="236">
        <f>V76/V118</f>
        <v>10432505237.020317</v>
      </c>
      <c r="W77" s="237" t="e">
        <f t="shared" si="13"/>
        <v>#DIV/0!</v>
      </c>
      <c r="X77" s="236" t="e">
        <f>X76/X118</f>
        <v>#DIV/0!</v>
      </c>
      <c r="Y77" s="236" t="e">
        <f t="shared" si="10"/>
        <v>#DIV/0!</v>
      </c>
      <c r="Z77" s="236" t="e">
        <f>Z76/Z118</f>
        <v>#DIV/0!</v>
      </c>
      <c r="AA77" s="236" t="e">
        <f t="shared" si="16"/>
        <v>#DIV/0!</v>
      </c>
      <c r="AB77" s="236" t="e">
        <f>AB76/AB118</f>
        <v>#DIV/0!</v>
      </c>
    </row>
    <row r="78" spans="1:28">
      <c r="A78" s="4"/>
      <c r="B78" s="161"/>
      <c r="C78" s="485" t="s">
        <v>203</v>
      </c>
      <c r="D78" s="485"/>
      <c r="E78" s="14" t="s">
        <v>191</v>
      </c>
      <c r="F78" s="233">
        <v>2468844370</v>
      </c>
      <c r="G78" s="233">
        <v>3325683531</v>
      </c>
      <c r="H78" s="233">
        <v>817798187</v>
      </c>
      <c r="I78" s="233">
        <v>771534251</v>
      </c>
      <c r="J78" s="233">
        <v>1589332438</v>
      </c>
      <c r="K78" s="233">
        <v>911593428</v>
      </c>
      <c r="L78" s="233">
        <v>2500925866</v>
      </c>
      <c r="M78" s="233">
        <v>859003382</v>
      </c>
      <c r="N78" s="233">
        <v>3359929248</v>
      </c>
      <c r="O78" s="233">
        <v>908711638</v>
      </c>
      <c r="P78" s="237">
        <f t="shared" si="11"/>
        <v>948659612</v>
      </c>
      <c r="Q78" s="233">
        <v>1857371250</v>
      </c>
      <c r="R78" s="233">
        <f t="shared" si="9"/>
        <v>1024257458</v>
      </c>
      <c r="S78" s="233">
        <v>2881628708</v>
      </c>
      <c r="T78" s="233">
        <f t="shared" si="15"/>
        <v>810653111</v>
      </c>
      <c r="U78" s="233">
        <v>3692281819</v>
      </c>
      <c r="V78" s="233">
        <v>805793804</v>
      </c>
      <c r="W78" s="237">
        <f t="shared" si="13"/>
        <v>-805793804</v>
      </c>
      <c r="X78" s="233">
        <v>0</v>
      </c>
      <c r="Y78" s="233">
        <f t="shared" si="10"/>
        <v>0</v>
      </c>
      <c r="Z78" s="233">
        <v>0</v>
      </c>
      <c r="AA78" s="233">
        <f t="shared" si="16"/>
        <v>0</v>
      </c>
      <c r="AB78" s="233">
        <v>0</v>
      </c>
    </row>
    <row r="79" spans="1:28">
      <c r="A79" s="4"/>
      <c r="B79" s="161"/>
      <c r="C79" s="485"/>
      <c r="D79" s="485"/>
      <c r="E79" s="14" t="s">
        <v>202</v>
      </c>
      <c r="F79" s="236">
        <f>F78/F119</f>
        <v>741394705.70570564</v>
      </c>
      <c r="G79" s="236">
        <v>992741352.53731346</v>
      </c>
      <c r="H79" s="236">
        <v>241238403.24483776</v>
      </c>
      <c r="I79" s="236">
        <v>227591224.48377579</v>
      </c>
      <c r="J79" s="236">
        <v>468829627.72861356</v>
      </c>
      <c r="K79" s="236">
        <v>266736803.44785708</v>
      </c>
      <c r="L79" s="236">
        <v>735566431.17647064</v>
      </c>
      <c r="M79" s="236">
        <v>246869021.45510828</v>
      </c>
      <c r="N79" s="236">
        <v>982435452.63157892</v>
      </c>
      <c r="O79" s="236">
        <f>O78/O119</f>
        <v>261876552.73775214</v>
      </c>
      <c r="P79" s="237">
        <f t="shared" si="11"/>
        <v>270321513.16482663</v>
      </c>
      <c r="Q79" s="236">
        <f>Q78/Q119</f>
        <v>532198065.90257877</v>
      </c>
      <c r="R79" s="236">
        <f t="shared" si="9"/>
        <v>284127347.12858278</v>
      </c>
      <c r="S79" s="236">
        <f>S78/S119</f>
        <v>816325413.03116155</v>
      </c>
      <c r="T79" s="236">
        <f>U79-S79</f>
        <v>238612249.54026699</v>
      </c>
      <c r="U79" s="236">
        <f>U78/U119</f>
        <v>1054937662.5714285</v>
      </c>
      <c r="V79" s="236">
        <f>V78/V119</f>
        <v>239107953.7091988</v>
      </c>
      <c r="W79" s="237" t="e">
        <f t="shared" si="13"/>
        <v>#DIV/0!</v>
      </c>
      <c r="X79" s="236" t="e">
        <f>X78/X119</f>
        <v>#DIV/0!</v>
      </c>
      <c r="Y79" s="236" t="e">
        <f t="shared" si="10"/>
        <v>#DIV/0!</v>
      </c>
      <c r="Z79" s="236" t="e">
        <f>Z78/Z119</f>
        <v>#DIV/0!</v>
      </c>
      <c r="AA79" s="236" t="e">
        <f>AB79-Z79</f>
        <v>#DIV/0!</v>
      </c>
      <c r="AB79" s="236" t="e">
        <f>AB78/AB119</f>
        <v>#DIV/0!</v>
      </c>
    </row>
    <row r="80" spans="1:28">
      <c r="A80" s="4"/>
      <c r="B80" s="161"/>
      <c r="C80" s="485" t="s">
        <v>199</v>
      </c>
      <c r="D80" s="485"/>
      <c r="E80" s="14" t="s">
        <v>191</v>
      </c>
      <c r="F80" s="233">
        <v>995328729</v>
      </c>
      <c r="G80" s="233">
        <v>1303712800</v>
      </c>
      <c r="H80" s="233">
        <v>351037485</v>
      </c>
      <c r="I80" s="233">
        <v>347506861</v>
      </c>
      <c r="J80" s="233">
        <v>698544346</v>
      </c>
      <c r="K80" s="233">
        <v>339257927</v>
      </c>
      <c r="L80" s="233">
        <v>1037802273</v>
      </c>
      <c r="M80" s="233">
        <v>303726816</v>
      </c>
      <c r="N80" s="233">
        <v>1341529089</v>
      </c>
      <c r="O80" s="233">
        <v>338470487</v>
      </c>
      <c r="P80" s="237">
        <f t="shared" si="11"/>
        <v>352807096</v>
      </c>
      <c r="Q80" s="233">
        <v>691277583</v>
      </c>
      <c r="R80" s="233">
        <f t="shared" si="9"/>
        <v>360558328</v>
      </c>
      <c r="S80" s="233">
        <v>1051835911</v>
      </c>
      <c r="T80" s="233">
        <f>U80-S80</f>
        <v>319382485</v>
      </c>
      <c r="U80" s="233">
        <v>1371218396</v>
      </c>
      <c r="V80" s="233">
        <v>409820578</v>
      </c>
      <c r="W80" s="237">
        <f t="shared" si="13"/>
        <v>-409820578</v>
      </c>
      <c r="X80" s="233">
        <v>0</v>
      </c>
      <c r="Y80" s="233">
        <f t="shared" si="10"/>
        <v>0</v>
      </c>
      <c r="Z80" s="233">
        <v>0</v>
      </c>
      <c r="AA80" s="233">
        <f>AB80-Z80</f>
        <v>0</v>
      </c>
      <c r="AB80" s="233">
        <v>0</v>
      </c>
    </row>
    <row r="81" spans="1:28">
      <c r="A81" s="4"/>
      <c r="B81" s="161"/>
      <c r="C81" s="485"/>
      <c r="D81" s="485"/>
      <c r="E81" s="14" t="s">
        <v>198</v>
      </c>
      <c r="F81" s="236">
        <f>F80/F121</f>
        <v>12170808.620689655</v>
      </c>
      <c r="G81" s="236">
        <v>15945606.653620351</v>
      </c>
      <c r="H81" s="236">
        <v>4316742.3143138224</v>
      </c>
      <c r="I81" s="236">
        <v>4245948.8599936059</v>
      </c>
      <c r="J81" s="236">
        <v>8562691.1743074283</v>
      </c>
      <c r="K81" s="236">
        <v>4144573.0965386592</v>
      </c>
      <c r="L81" s="236">
        <v>12707264.270846087</v>
      </c>
      <c r="M81" s="236">
        <v>3718952.0754254926</v>
      </c>
      <c r="N81" s="236">
        <v>16426216.34627158</v>
      </c>
      <c r="O81" s="236">
        <f>O80/O121</f>
        <v>4193662.3342832364</v>
      </c>
      <c r="P81" s="237">
        <f t="shared" si="11"/>
        <v>4496187.8605627734</v>
      </c>
      <c r="Q81" s="236">
        <f>Q80/Q121</f>
        <v>8689850.1948460098</v>
      </c>
      <c r="R81" s="236">
        <f t="shared" si="9"/>
        <v>4489399.4104666077</v>
      </c>
      <c r="S81" s="236">
        <f>S80/S121</f>
        <v>13179249.605312617</v>
      </c>
      <c r="T81" s="236">
        <f t="shared" si="15"/>
        <v>4075291.6807072628</v>
      </c>
      <c r="U81" s="236">
        <f>U80/U121</f>
        <v>17254541.28601988</v>
      </c>
      <c r="V81" s="236">
        <f>V80/V121</f>
        <v>5371174.0235910881</v>
      </c>
      <c r="W81" s="237" t="e">
        <f t="shared" si="13"/>
        <v>#DIV/0!</v>
      </c>
      <c r="X81" s="236" t="e">
        <f>X80/X121</f>
        <v>#DIV/0!</v>
      </c>
      <c r="Y81" s="236" t="e">
        <f t="shared" si="10"/>
        <v>#DIV/0!</v>
      </c>
      <c r="Z81" s="236" t="e">
        <f>Z80/Z121</f>
        <v>#DIV/0!</v>
      </c>
      <c r="AA81" s="236" t="e">
        <f t="shared" ref="AA81:AA87" si="19">AB81-Z81</f>
        <v>#DIV/0!</v>
      </c>
      <c r="AB81" s="236" t="e">
        <f>AB80/AB121</f>
        <v>#DIV/0!</v>
      </c>
    </row>
    <row r="82" spans="1:28">
      <c r="A82" s="4"/>
      <c r="B82" s="161"/>
      <c r="C82" s="485" t="s">
        <v>196</v>
      </c>
      <c r="D82" s="485"/>
      <c r="E82" s="14" t="s">
        <v>191</v>
      </c>
      <c r="F82" s="233">
        <v>278942498</v>
      </c>
      <c r="G82" s="233">
        <v>437470055</v>
      </c>
      <c r="H82" s="233">
        <v>245641833</v>
      </c>
      <c r="I82" s="233">
        <v>359728645</v>
      </c>
      <c r="J82" s="233">
        <v>605370478</v>
      </c>
      <c r="K82" s="233">
        <v>371844096</v>
      </c>
      <c r="L82" s="233">
        <v>977214574</v>
      </c>
      <c r="M82" s="233">
        <v>459713848</v>
      </c>
      <c r="N82" s="233">
        <v>1436928422</v>
      </c>
      <c r="O82" s="233">
        <v>541301104</v>
      </c>
      <c r="P82" s="237">
        <f t="shared" si="11"/>
        <v>708692177</v>
      </c>
      <c r="Q82" s="233">
        <v>1249993281</v>
      </c>
      <c r="R82" s="233">
        <f t="shared" si="9"/>
        <v>683223479</v>
      </c>
      <c r="S82" s="233">
        <v>1933216760</v>
      </c>
      <c r="T82" s="233">
        <f t="shared" si="15"/>
        <v>793941741</v>
      </c>
      <c r="U82" s="233">
        <v>2727158501</v>
      </c>
      <c r="V82" s="233">
        <v>808883270</v>
      </c>
      <c r="W82" s="237">
        <f t="shared" si="13"/>
        <v>-808883270</v>
      </c>
      <c r="X82" s="233">
        <v>0</v>
      </c>
      <c r="Y82" s="233">
        <f t="shared" si="10"/>
        <v>0</v>
      </c>
      <c r="Z82" s="233">
        <v>0</v>
      </c>
      <c r="AA82" s="233">
        <f t="shared" si="19"/>
        <v>0</v>
      </c>
      <c r="AB82" s="233">
        <v>0</v>
      </c>
    </row>
    <row r="83" spans="1:28">
      <c r="A83" s="4"/>
      <c r="B83" s="162"/>
      <c r="C83" s="485"/>
      <c r="D83" s="485"/>
      <c r="E83" s="14" t="s">
        <v>195</v>
      </c>
      <c r="F83" s="236">
        <f>F82/F123</f>
        <v>3236367.3047917392</v>
      </c>
      <c r="G83" s="236">
        <v>5100501.9820450041</v>
      </c>
      <c r="H83" s="236">
        <v>2997825.6407127166</v>
      </c>
      <c r="I83" s="236">
        <v>4405506.6082783565</v>
      </c>
      <c r="J83" s="236">
        <v>7403332.2489910731</v>
      </c>
      <c r="K83" s="236">
        <v>4603235.8060525442</v>
      </c>
      <c r="L83" s="236">
        <v>12006568.055043617</v>
      </c>
      <c r="M83" s="236">
        <v>5770599.1106126998</v>
      </c>
      <c r="N83" s="236">
        <v>17777167.165656317</v>
      </c>
      <c r="O83" s="236">
        <f>O82/O123</f>
        <v>7028971.6140760938</v>
      </c>
      <c r="P83" s="237">
        <f t="shared" si="11"/>
        <v>9571204.7604258992</v>
      </c>
      <c r="Q83" s="236">
        <f>Q82/Q123</f>
        <v>16600176.374501992</v>
      </c>
      <c r="R83" s="236">
        <f t="shared" si="9"/>
        <v>9073352.9747675955</v>
      </c>
      <c r="S83" s="236">
        <f>S82/S123</f>
        <v>25673529.349269588</v>
      </c>
      <c r="T83" s="236">
        <f t="shared" si="15"/>
        <v>11090537.798209514</v>
      </c>
      <c r="U83" s="236">
        <f>U82/U123</f>
        <v>36764067.147479102</v>
      </c>
      <c r="V83" s="236">
        <f>V82/V123</f>
        <v>11507800.113814197</v>
      </c>
      <c r="W83" s="237" t="e">
        <f t="shared" si="13"/>
        <v>#DIV/0!</v>
      </c>
      <c r="X83" s="236" t="e">
        <f>X82/X123</f>
        <v>#DIV/0!</v>
      </c>
      <c r="Y83" s="236" t="e">
        <f t="shared" si="10"/>
        <v>#DIV/0!</v>
      </c>
      <c r="Z83" s="236" t="e">
        <f>Z82/Z123</f>
        <v>#DIV/0!</v>
      </c>
      <c r="AA83" s="236" t="e">
        <f t="shared" si="19"/>
        <v>#DIV/0!</v>
      </c>
      <c r="AB83" s="236" t="e">
        <f>AB82/AB123</f>
        <v>#DIV/0!</v>
      </c>
    </row>
    <row r="84" spans="1:28">
      <c r="A84" s="4"/>
      <c r="B84" s="161"/>
      <c r="C84" s="485" t="s">
        <v>201</v>
      </c>
      <c r="D84" s="485"/>
      <c r="E84" s="14" t="s">
        <v>191</v>
      </c>
      <c r="F84" s="233">
        <v>362082008</v>
      </c>
      <c r="G84" s="233">
        <v>519047620</v>
      </c>
      <c r="H84" s="233">
        <v>183418388</v>
      </c>
      <c r="I84" s="233">
        <v>173735271</v>
      </c>
      <c r="J84" s="233">
        <v>357153659</v>
      </c>
      <c r="K84" s="233">
        <v>0</v>
      </c>
      <c r="L84" s="233">
        <v>357153659</v>
      </c>
      <c r="M84" s="233">
        <v>0</v>
      </c>
      <c r="N84" s="233">
        <v>357153659</v>
      </c>
      <c r="O84" s="233">
        <v>0</v>
      </c>
      <c r="P84" s="237">
        <f t="shared" si="11"/>
        <v>0</v>
      </c>
      <c r="Q84" s="233">
        <v>0</v>
      </c>
      <c r="R84" s="233">
        <f t="shared" si="9"/>
        <v>0</v>
      </c>
      <c r="S84" s="233">
        <v>0</v>
      </c>
      <c r="T84" s="233">
        <f t="shared" si="15"/>
        <v>0</v>
      </c>
      <c r="U84" s="233">
        <v>0</v>
      </c>
      <c r="V84" s="233">
        <v>0</v>
      </c>
      <c r="W84" s="237">
        <f t="shared" si="13"/>
        <v>0</v>
      </c>
      <c r="X84" s="233">
        <v>0</v>
      </c>
      <c r="Y84" s="233">
        <f t="shared" si="10"/>
        <v>0</v>
      </c>
      <c r="Z84" s="233">
        <v>0</v>
      </c>
      <c r="AA84" s="233">
        <f t="shared" si="19"/>
        <v>0</v>
      </c>
      <c r="AB84" s="233">
        <v>0</v>
      </c>
    </row>
    <row r="85" spans="1:28">
      <c r="A85" s="4"/>
      <c r="B85" s="161"/>
      <c r="C85" s="485"/>
      <c r="D85" s="485"/>
      <c r="E85" s="14" t="s">
        <v>200</v>
      </c>
      <c r="F85" s="236">
        <v>163100003.22624433</v>
      </c>
      <c r="G85" s="236">
        <v>237008045.66210046</v>
      </c>
      <c r="H85" s="345">
        <v>88181917.307692304</v>
      </c>
      <c r="I85" s="236">
        <v>82705000.874125883</v>
      </c>
      <c r="J85" s="345">
        <v>170886918.18181819</v>
      </c>
      <c r="K85" s="236">
        <v>0</v>
      </c>
      <c r="L85" s="345">
        <v>170886918.18181819</v>
      </c>
      <c r="M85" s="236">
        <v>0</v>
      </c>
      <c r="N85" s="236">
        <v>170886918.18181819</v>
      </c>
      <c r="O85" s="345">
        <v>170886918.18181819</v>
      </c>
      <c r="P85" s="237">
        <f t="shared" si="11"/>
        <v>0</v>
      </c>
      <c r="Q85" s="345">
        <v>170886918.18181819</v>
      </c>
      <c r="R85" s="236">
        <f t="shared" si="9"/>
        <v>-170886918.18181819</v>
      </c>
      <c r="S85" s="236">
        <f>S84/S120</f>
        <v>0</v>
      </c>
      <c r="T85" s="236">
        <f t="shared" si="15"/>
        <v>0</v>
      </c>
      <c r="U85" s="236">
        <f>U84/U120</f>
        <v>0</v>
      </c>
      <c r="V85" s="345">
        <v>170886918.18181819</v>
      </c>
      <c r="W85" s="237">
        <f t="shared" si="13"/>
        <v>0</v>
      </c>
      <c r="X85" s="345">
        <v>170886918.18181819</v>
      </c>
      <c r="Y85" s="236" t="e">
        <f t="shared" si="10"/>
        <v>#DIV/0!</v>
      </c>
      <c r="Z85" s="236" t="e">
        <f>Z84/Z120</f>
        <v>#DIV/0!</v>
      </c>
      <c r="AA85" s="236" t="e">
        <f t="shared" si="19"/>
        <v>#DIV/0!</v>
      </c>
      <c r="AB85" s="236" t="e">
        <f>AB84/AB120</f>
        <v>#DIV/0!</v>
      </c>
    </row>
    <row r="86" spans="1:28">
      <c r="A86" s="4"/>
      <c r="B86" s="161"/>
      <c r="C86" s="485" t="s">
        <v>192</v>
      </c>
      <c r="D86" s="485"/>
      <c r="E86" s="14" t="s">
        <v>191</v>
      </c>
      <c r="F86" s="233">
        <v>13576697</v>
      </c>
      <c r="G86" s="233">
        <v>13576697</v>
      </c>
      <c r="H86" s="233">
        <v>0</v>
      </c>
      <c r="I86" s="233">
        <v>0</v>
      </c>
      <c r="J86" s="233">
        <v>0</v>
      </c>
      <c r="K86" s="233">
        <v>0</v>
      </c>
      <c r="L86" s="233">
        <v>0</v>
      </c>
      <c r="M86" s="233">
        <v>0</v>
      </c>
      <c r="N86" s="233">
        <v>0</v>
      </c>
      <c r="O86" s="233">
        <v>0</v>
      </c>
      <c r="P86" s="237">
        <f t="shared" si="11"/>
        <v>0</v>
      </c>
      <c r="Q86" s="233">
        <v>0</v>
      </c>
      <c r="R86" s="233">
        <f t="shared" si="9"/>
        <v>0</v>
      </c>
      <c r="S86" s="233">
        <v>0</v>
      </c>
      <c r="T86" s="233">
        <f t="shared" si="15"/>
        <v>0</v>
      </c>
      <c r="U86" s="233">
        <v>0</v>
      </c>
      <c r="V86" s="233">
        <v>0</v>
      </c>
      <c r="W86" s="237">
        <f t="shared" si="13"/>
        <v>0</v>
      </c>
      <c r="X86" s="233">
        <v>0</v>
      </c>
      <c r="Y86" s="233">
        <f t="shared" si="10"/>
        <v>0</v>
      </c>
      <c r="Z86" s="233">
        <v>0</v>
      </c>
      <c r="AA86" s="233">
        <f t="shared" si="19"/>
        <v>0</v>
      </c>
      <c r="AB86" s="233">
        <v>0</v>
      </c>
    </row>
    <row r="87" spans="1:28">
      <c r="A87" s="4"/>
      <c r="B87" s="162"/>
      <c r="C87" s="485"/>
      <c r="D87" s="485"/>
      <c r="E87" s="14" t="s">
        <v>190</v>
      </c>
      <c r="F87" s="236">
        <f>F86/F125</f>
        <v>105581.28159265884</v>
      </c>
      <c r="G87" s="236">
        <v>107223</v>
      </c>
      <c r="H87" s="236">
        <v>0</v>
      </c>
      <c r="I87" s="236">
        <v>0</v>
      </c>
      <c r="J87" s="236">
        <v>0</v>
      </c>
      <c r="K87" s="236">
        <v>0</v>
      </c>
      <c r="L87" s="236">
        <v>0</v>
      </c>
      <c r="M87" s="236">
        <v>0</v>
      </c>
      <c r="N87" s="236">
        <v>0</v>
      </c>
      <c r="O87" s="236">
        <f>O86/O125</f>
        <v>0</v>
      </c>
      <c r="P87" s="237">
        <f t="shared" si="11"/>
        <v>0</v>
      </c>
      <c r="Q87" s="236">
        <f>Q86/Q125</f>
        <v>0</v>
      </c>
      <c r="R87" s="236">
        <f t="shared" si="9"/>
        <v>0</v>
      </c>
      <c r="S87" s="236">
        <f>S86/S125</f>
        <v>0</v>
      </c>
      <c r="T87" s="236">
        <f t="shared" si="15"/>
        <v>0</v>
      </c>
      <c r="U87" s="236">
        <f>U86/U125</f>
        <v>0</v>
      </c>
      <c r="V87" s="236">
        <f>V86/V125</f>
        <v>0</v>
      </c>
      <c r="W87" s="237" t="e">
        <f t="shared" si="13"/>
        <v>#DIV/0!</v>
      </c>
      <c r="X87" s="236" t="e">
        <f>X86/X125</f>
        <v>#DIV/0!</v>
      </c>
      <c r="Y87" s="236" t="e">
        <f t="shared" si="10"/>
        <v>#DIV/0!</v>
      </c>
      <c r="Z87" s="236" t="e">
        <f>Z86/Z125</f>
        <v>#DIV/0!</v>
      </c>
      <c r="AA87" s="236" t="e">
        <f t="shared" si="19"/>
        <v>#DIV/0!</v>
      </c>
      <c r="AB87" s="236" t="e">
        <f>AB86/AB125</f>
        <v>#DIV/0!</v>
      </c>
    </row>
    <row r="88" spans="1:28">
      <c r="A88" s="4"/>
      <c r="B88" s="153" t="s">
        <v>142</v>
      </c>
      <c r="C88" s="144"/>
      <c r="D88" s="144"/>
      <c r="E88" s="1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</row>
    <row r="89" spans="1:28"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</row>
    <row r="90" spans="1:28" ht="13">
      <c r="A90" s="483" t="s">
        <v>96</v>
      </c>
      <c r="B90" s="483"/>
      <c r="C90" s="483"/>
      <c r="D90" s="483"/>
      <c r="E90" s="483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</row>
    <row r="91" spans="1:28" ht="13">
      <c r="A91" s="483"/>
      <c r="B91" s="483"/>
      <c r="C91" s="483"/>
      <c r="D91" s="483"/>
      <c r="E91" s="483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</row>
    <row r="92" spans="1:28">
      <c r="B92" s="17" t="s">
        <v>90</v>
      </c>
      <c r="C92" s="12"/>
      <c r="D92" s="12"/>
      <c r="E92" s="12"/>
      <c r="F92" s="233">
        <f>F109-F93</f>
        <v>19924225482</v>
      </c>
      <c r="G92" s="233">
        <f>G109-G93</f>
        <v>28316940112</v>
      </c>
      <c r="H92" s="233">
        <v>5790561089</v>
      </c>
      <c r="I92" s="233">
        <v>5991013997</v>
      </c>
      <c r="J92" s="233">
        <v>11781575086</v>
      </c>
      <c r="K92" s="233">
        <v>8872331130</v>
      </c>
      <c r="L92" s="233">
        <v>20653906216</v>
      </c>
      <c r="M92" s="233">
        <v>6415978129</v>
      </c>
      <c r="N92" s="233">
        <v>27069884345</v>
      </c>
      <c r="O92" s="233">
        <f>O109-O93</f>
        <v>6135018640</v>
      </c>
      <c r="P92" s="233">
        <f>Q92-O92</f>
        <v>6462088339</v>
      </c>
      <c r="Q92" s="233">
        <f>Q109-Q93</f>
        <v>12597106979</v>
      </c>
      <c r="R92" s="233">
        <f t="shared" ref="R92:R109" si="20">S92-Q92</f>
        <v>8523255683</v>
      </c>
      <c r="S92" s="233">
        <f>S109-S93</f>
        <v>21120362662</v>
      </c>
      <c r="T92" s="233">
        <f>U92-S92</f>
        <v>5573447471</v>
      </c>
      <c r="U92" s="233">
        <f>U109-U93</f>
        <v>26693810133</v>
      </c>
      <c r="V92" s="233">
        <f>V109-V93</f>
        <v>5603168474.6752996</v>
      </c>
      <c r="W92" s="233">
        <f>X92-V92</f>
        <v>-5603168474.6752996</v>
      </c>
      <c r="X92" s="233">
        <f>X109-X93</f>
        <v>0</v>
      </c>
      <c r="Y92" s="233">
        <f t="shared" ref="Y92:Y109" si="21">Z92-X92</f>
        <v>0</v>
      </c>
      <c r="Z92" s="233">
        <f>Z109-Z93</f>
        <v>0</v>
      </c>
      <c r="AA92" s="233" t="e">
        <f>AB92-Z92</f>
        <v>#REF!</v>
      </c>
      <c r="AB92" s="233" t="e">
        <f>AB109-AB93</f>
        <v>#REF!</v>
      </c>
    </row>
    <row r="93" spans="1:28">
      <c r="B93" s="15" t="s">
        <v>91</v>
      </c>
      <c r="C93" s="5"/>
      <c r="D93" s="5"/>
      <c r="E93" s="5"/>
      <c r="F93" s="236">
        <f>SUM(F94,F95,F99,F100,F101,F107)</f>
        <v>-733954067</v>
      </c>
      <c r="G93" s="236">
        <f>SUM(G94,G95,G99,G100,G101,G107)</f>
        <v>-1488102335</v>
      </c>
      <c r="H93" s="236">
        <v>-16272122</v>
      </c>
      <c r="I93" s="236">
        <v>-24341664</v>
      </c>
      <c r="J93" s="236">
        <v>-40613786</v>
      </c>
      <c r="K93" s="236">
        <v>-171809742</v>
      </c>
      <c r="L93" s="236">
        <v>-212423528</v>
      </c>
      <c r="M93" s="236">
        <v>106803277</v>
      </c>
      <c r="N93" s="236">
        <v>-105620251</v>
      </c>
      <c r="O93" s="236">
        <f>SUM(O94,O95,O99,O100,O101,O107)</f>
        <v>313843463</v>
      </c>
      <c r="P93" s="233">
        <f t="shared" ref="P93:P109" si="22">Q93-O93</f>
        <v>347508856</v>
      </c>
      <c r="Q93" s="236">
        <f>SUM(Q94,Q95,Q99,Q100,Q101,Q107)</f>
        <v>661352319</v>
      </c>
      <c r="R93" s="236">
        <f t="shared" si="20"/>
        <v>97603205</v>
      </c>
      <c r="S93" s="236">
        <f>SUM(S94,S95,S99,S100,S101,S107)</f>
        <v>758955524</v>
      </c>
      <c r="T93" s="233">
        <f t="shared" ref="T93:T109" si="23">U93-S93</f>
        <v>211832358</v>
      </c>
      <c r="U93" s="236">
        <f t="shared" ref="U93" si="24">SUM(U94,U95,U99,U100,U101,U107)</f>
        <v>970787882</v>
      </c>
      <c r="V93" s="236">
        <f>SUM(V94,V95,V99,V100,V101,V107)</f>
        <v>949532556.3247</v>
      </c>
      <c r="W93" s="233">
        <f t="shared" ref="W93:W109" si="25">X93-V93</f>
        <v>-949532556.3247</v>
      </c>
      <c r="X93" s="236">
        <f>SUM(X94,X95,X99,X100,X101,X107)</f>
        <v>0</v>
      </c>
      <c r="Y93" s="236">
        <f t="shared" si="21"/>
        <v>0</v>
      </c>
      <c r="Z93" s="236">
        <f>SUM(Z94,Z95,Z99,Z100,Z101,Z107)</f>
        <v>0</v>
      </c>
      <c r="AA93" s="233" t="e">
        <f t="shared" ref="AA93:AA109" si="26">AB93-Z93</f>
        <v>#REF!</v>
      </c>
      <c r="AB93" s="236" t="e">
        <f t="shared" ref="AB93" si="27">SUM(AB94,AB95,AB99,AB100,AB101,AB107)</f>
        <v>#REF!</v>
      </c>
    </row>
    <row r="94" spans="1:28">
      <c r="B94" s="27"/>
      <c r="C94" s="5" t="s">
        <v>92</v>
      </c>
      <c r="D94" s="5"/>
      <c r="E94" s="5"/>
      <c r="F94" s="233">
        <v>-427494428</v>
      </c>
      <c r="G94" s="233">
        <v>-706716993</v>
      </c>
      <c r="H94" s="233">
        <v>159244464</v>
      </c>
      <c r="I94" s="233">
        <v>20888285</v>
      </c>
      <c r="J94" s="233">
        <v>180132749</v>
      </c>
      <c r="K94" s="233">
        <v>-123411420</v>
      </c>
      <c r="L94" s="233">
        <v>56721329</v>
      </c>
      <c r="M94" s="233">
        <v>14825083</v>
      </c>
      <c r="N94" s="233">
        <v>71546412</v>
      </c>
      <c r="O94" s="233">
        <v>-21111829</v>
      </c>
      <c r="P94" s="233">
        <f t="shared" si="22"/>
        <v>25219573</v>
      </c>
      <c r="Q94" s="233">
        <v>4107744</v>
      </c>
      <c r="R94" s="233">
        <f t="shared" si="20"/>
        <v>-416927406</v>
      </c>
      <c r="S94" s="233">
        <v>-412819662</v>
      </c>
      <c r="T94" s="233">
        <f t="shared" si="23"/>
        <v>2713023</v>
      </c>
      <c r="U94" s="233">
        <v>-410106639</v>
      </c>
      <c r="V94" s="233">
        <v>111866873</v>
      </c>
      <c r="W94" s="233">
        <f t="shared" si="25"/>
        <v>-111866873</v>
      </c>
      <c r="X94" s="233">
        <v>0</v>
      </c>
      <c r="Y94" s="233">
        <f t="shared" si="21"/>
        <v>0</v>
      </c>
      <c r="Z94" s="233">
        <v>0</v>
      </c>
      <c r="AA94" s="233">
        <f t="shared" si="26"/>
        <v>0</v>
      </c>
      <c r="AB94" s="233">
        <v>0</v>
      </c>
    </row>
    <row r="95" spans="1:28">
      <c r="B95" s="27"/>
      <c r="C95" s="5" t="s">
        <v>28</v>
      </c>
      <c r="D95" s="5"/>
      <c r="E95" s="5"/>
      <c r="F95" s="233">
        <f>SUM(F96:F98)</f>
        <v>471145045</v>
      </c>
      <c r="G95" s="233">
        <f>SUM(G96:G98)</f>
        <v>161141142</v>
      </c>
      <c r="H95" s="233">
        <v>-58866923</v>
      </c>
      <c r="I95" s="233">
        <v>156807716</v>
      </c>
      <c r="J95" s="233">
        <v>97940793</v>
      </c>
      <c r="K95" s="233">
        <v>238379986</v>
      </c>
      <c r="L95" s="233">
        <v>336320779</v>
      </c>
      <c r="M95" s="233">
        <v>24802881</v>
      </c>
      <c r="N95" s="233">
        <v>361123660</v>
      </c>
      <c r="O95" s="233">
        <f t="shared" ref="O95" si="28">SUM(O96:O98)</f>
        <v>176175077</v>
      </c>
      <c r="P95" s="233">
        <f t="shared" si="22"/>
        <v>233748675</v>
      </c>
      <c r="Q95" s="233">
        <f t="shared" ref="Q95" si="29">SUM(Q96:Q98)</f>
        <v>409923752</v>
      </c>
      <c r="R95" s="233">
        <f t="shared" si="20"/>
        <v>324395470</v>
      </c>
      <c r="S95" s="233">
        <f>SUM(S96:S98)</f>
        <v>734319222</v>
      </c>
      <c r="T95" s="233">
        <f t="shared" si="23"/>
        <v>169677483</v>
      </c>
      <c r="U95" s="233">
        <f>SUM(U96:U98)</f>
        <v>903996705</v>
      </c>
      <c r="V95" s="233">
        <f t="shared" ref="V95" si="30">SUM(V96:V98)</f>
        <v>483207632</v>
      </c>
      <c r="W95" s="233">
        <f t="shared" si="25"/>
        <v>-483207632</v>
      </c>
      <c r="X95" s="233">
        <f t="shared" ref="X95" si="31">SUM(X96:X98)</f>
        <v>0</v>
      </c>
      <c r="Y95" s="233">
        <f t="shared" si="21"/>
        <v>0</v>
      </c>
      <c r="Z95" s="233">
        <f>SUM(Z96:Z98)</f>
        <v>0</v>
      </c>
      <c r="AA95" s="233">
        <f t="shared" si="26"/>
        <v>0</v>
      </c>
      <c r="AB95" s="233">
        <f>SUM(AB96:AB98)</f>
        <v>0</v>
      </c>
    </row>
    <row r="96" spans="1:28">
      <c r="B96" s="27"/>
      <c r="C96" s="5"/>
      <c r="D96" s="5" t="s">
        <v>107</v>
      </c>
      <c r="E96" s="5"/>
      <c r="F96" s="233">
        <v>181514263</v>
      </c>
      <c r="G96" s="233">
        <v>158447292</v>
      </c>
      <c r="H96" s="233">
        <v>-15030691</v>
      </c>
      <c r="I96" s="233">
        <v>13825917</v>
      </c>
      <c r="J96" s="233">
        <v>-1204774</v>
      </c>
      <c r="K96" s="233">
        <v>119626321</v>
      </c>
      <c r="L96" s="233">
        <v>118421547</v>
      </c>
      <c r="M96" s="233">
        <v>-16046112</v>
      </c>
      <c r="N96" s="233">
        <v>102375435</v>
      </c>
      <c r="O96" s="233">
        <v>23949486</v>
      </c>
      <c r="P96" s="233">
        <f t="shared" si="22"/>
        <v>113266974</v>
      </c>
      <c r="Q96" s="233">
        <v>137216460</v>
      </c>
      <c r="R96" s="233">
        <f t="shared" si="20"/>
        <v>198712388</v>
      </c>
      <c r="S96" s="233">
        <v>335928848</v>
      </c>
      <c r="T96" s="233">
        <f t="shared" si="23"/>
        <v>76696511</v>
      </c>
      <c r="U96" s="233">
        <v>412625359</v>
      </c>
      <c r="V96" s="233">
        <v>252895187</v>
      </c>
      <c r="W96" s="233">
        <f t="shared" si="25"/>
        <v>-252895187</v>
      </c>
      <c r="X96" s="233">
        <v>0</v>
      </c>
      <c r="Y96" s="233">
        <f t="shared" si="21"/>
        <v>0</v>
      </c>
      <c r="Z96" s="233">
        <v>0</v>
      </c>
      <c r="AA96" s="233">
        <f t="shared" si="26"/>
        <v>0</v>
      </c>
      <c r="AB96" s="233">
        <v>0</v>
      </c>
    </row>
    <row r="97" spans="1:28">
      <c r="B97" s="27"/>
      <c r="C97" s="5"/>
      <c r="D97" s="5" t="s">
        <v>108</v>
      </c>
      <c r="E97" s="5"/>
      <c r="F97" s="233">
        <v>415477627</v>
      </c>
      <c r="G97" s="233">
        <v>354352916</v>
      </c>
      <c r="H97" s="233">
        <v>132051194</v>
      </c>
      <c r="I97" s="233">
        <v>134184298</v>
      </c>
      <c r="J97" s="233">
        <v>266235492</v>
      </c>
      <c r="K97" s="233">
        <v>128648883</v>
      </c>
      <c r="L97" s="233">
        <v>394884375</v>
      </c>
      <c r="M97" s="233">
        <v>36545984</v>
      </c>
      <c r="N97" s="233">
        <v>431430359</v>
      </c>
      <c r="O97" s="233">
        <v>152240199</v>
      </c>
      <c r="P97" s="233">
        <f t="shared" si="22"/>
        <v>120553467</v>
      </c>
      <c r="Q97" s="233">
        <v>272793666</v>
      </c>
      <c r="R97" s="233">
        <f t="shared" si="20"/>
        <v>125689117</v>
      </c>
      <c r="S97" s="233">
        <v>398482783</v>
      </c>
      <c r="T97" s="233">
        <f t="shared" si="23"/>
        <v>92888563</v>
      </c>
      <c r="U97" s="233">
        <v>491371346</v>
      </c>
      <c r="V97" s="233">
        <v>230317845</v>
      </c>
      <c r="W97" s="233">
        <f t="shared" si="25"/>
        <v>-230317845</v>
      </c>
      <c r="X97" s="233">
        <v>0</v>
      </c>
      <c r="Y97" s="233">
        <f t="shared" si="21"/>
        <v>0</v>
      </c>
      <c r="Z97" s="233">
        <v>0</v>
      </c>
      <c r="AA97" s="233">
        <f t="shared" si="26"/>
        <v>0</v>
      </c>
      <c r="AB97" s="233">
        <v>0</v>
      </c>
    </row>
    <row r="98" spans="1:28">
      <c r="B98" s="27"/>
      <c r="C98" s="5"/>
      <c r="D98" s="5" t="s">
        <v>109</v>
      </c>
      <c r="E98" s="5"/>
      <c r="F98" s="233">
        <v>-125846845</v>
      </c>
      <c r="G98" s="233">
        <v>-351659066</v>
      </c>
      <c r="H98" s="233">
        <v>-175887426</v>
      </c>
      <c r="I98" s="233">
        <v>8797501</v>
      </c>
      <c r="J98" s="233">
        <v>-167089925</v>
      </c>
      <c r="K98" s="233">
        <v>-9895218</v>
      </c>
      <c r="L98" s="233">
        <v>-176985143</v>
      </c>
      <c r="M98" s="233">
        <v>4303009</v>
      </c>
      <c r="N98" s="233">
        <v>-172682134</v>
      </c>
      <c r="O98" s="233">
        <v>-14608</v>
      </c>
      <c r="P98" s="233">
        <f t="shared" si="22"/>
        <v>-71766</v>
      </c>
      <c r="Q98" s="233">
        <v>-86374</v>
      </c>
      <c r="R98" s="233">
        <f t="shared" si="20"/>
        <v>-6035</v>
      </c>
      <c r="S98" s="233">
        <v>-92409</v>
      </c>
      <c r="T98" s="233">
        <f t="shared" si="23"/>
        <v>92409</v>
      </c>
      <c r="U98" s="233">
        <v>0</v>
      </c>
      <c r="V98" s="233">
        <v>-5400</v>
      </c>
      <c r="W98" s="233">
        <f t="shared" si="25"/>
        <v>5400</v>
      </c>
      <c r="X98" s="233">
        <v>0</v>
      </c>
      <c r="Y98" s="233">
        <f t="shared" si="21"/>
        <v>0</v>
      </c>
      <c r="Z98" s="233">
        <v>0</v>
      </c>
      <c r="AA98" s="233">
        <f t="shared" si="26"/>
        <v>0</v>
      </c>
      <c r="AB98" s="233">
        <v>0</v>
      </c>
    </row>
    <row r="99" spans="1:28">
      <c r="B99" s="238"/>
      <c r="C99" s="240" t="s">
        <v>172</v>
      </c>
      <c r="E99" s="240"/>
      <c r="F99" s="233">
        <v>-285614463</v>
      </c>
      <c r="G99" s="233">
        <v>-396417044</v>
      </c>
      <c r="H99" s="233">
        <v>-109685208</v>
      </c>
      <c r="I99" s="233">
        <v>-142919911</v>
      </c>
      <c r="J99" s="233">
        <v>-252605119</v>
      </c>
      <c r="K99" s="233">
        <v>-132718971</v>
      </c>
      <c r="L99" s="233">
        <v>-385324090</v>
      </c>
      <c r="M99" s="233">
        <v>-58824588</v>
      </c>
      <c r="N99" s="233">
        <v>-444148678</v>
      </c>
      <c r="O99" s="233">
        <v>9616453</v>
      </c>
      <c r="P99" s="233">
        <f t="shared" si="22"/>
        <v>27826732</v>
      </c>
      <c r="Q99" s="233">
        <v>37443185</v>
      </c>
      <c r="R99" s="233">
        <f t="shared" si="20"/>
        <v>-32238114</v>
      </c>
      <c r="S99" s="233">
        <v>5205071</v>
      </c>
      <c r="T99" s="233">
        <f t="shared" si="23"/>
        <v>-34640952</v>
      </c>
      <c r="U99" s="437">
        <v>-29435881</v>
      </c>
      <c r="V99" s="437">
        <v>15965494.324699998</v>
      </c>
      <c r="W99" s="233">
        <f t="shared" si="25"/>
        <v>-15965494.324699998</v>
      </c>
      <c r="X99" s="233">
        <v>0</v>
      </c>
      <c r="Y99" s="233">
        <f t="shared" si="21"/>
        <v>0</v>
      </c>
      <c r="Z99" s="233">
        <v>0</v>
      </c>
      <c r="AA99" s="233" t="e">
        <f t="shared" si="26"/>
        <v>#REF!</v>
      </c>
      <c r="AB99" s="233" t="e">
        <v>#REF!</v>
      </c>
    </row>
    <row r="100" spans="1:28">
      <c r="B100" s="27"/>
      <c r="C100" s="5" t="s">
        <v>174</v>
      </c>
      <c r="E100" s="5"/>
      <c r="F100" s="233">
        <v>-526477451</v>
      </c>
      <c r="G100" s="233">
        <v>-720376418</v>
      </c>
      <c r="H100" s="233">
        <v>-153923191</v>
      </c>
      <c r="I100" s="233">
        <v>-152479340</v>
      </c>
      <c r="J100" s="233">
        <v>-306402531</v>
      </c>
      <c r="K100" s="233">
        <v>-292058482</v>
      </c>
      <c r="L100" s="233">
        <v>-598461013</v>
      </c>
      <c r="M100" s="233">
        <v>-187403483</v>
      </c>
      <c r="N100" s="233">
        <v>-785864496</v>
      </c>
      <c r="O100" s="233">
        <v>-144186192</v>
      </c>
      <c r="P100" s="233">
        <f t="shared" si="22"/>
        <v>-135639263</v>
      </c>
      <c r="Q100" s="233">
        <v>-279825455</v>
      </c>
      <c r="R100" s="233">
        <f t="shared" si="20"/>
        <v>-119625789</v>
      </c>
      <c r="S100" s="233">
        <v>-399451244</v>
      </c>
      <c r="T100" s="233">
        <f t="shared" si="23"/>
        <v>-123431452</v>
      </c>
      <c r="U100" s="233">
        <v>-522882696</v>
      </c>
      <c r="V100" s="233">
        <v>-64278262</v>
      </c>
      <c r="W100" s="233">
        <f t="shared" si="25"/>
        <v>64278262</v>
      </c>
      <c r="X100" s="233">
        <v>0</v>
      </c>
      <c r="Y100" s="233">
        <f t="shared" si="21"/>
        <v>0</v>
      </c>
      <c r="Z100" s="233">
        <v>0</v>
      </c>
      <c r="AA100" s="233">
        <f t="shared" si="26"/>
        <v>0</v>
      </c>
      <c r="AB100" s="233">
        <v>0</v>
      </c>
    </row>
    <row r="101" spans="1:28">
      <c r="B101" s="27"/>
      <c r="C101" s="5" t="s">
        <v>94</v>
      </c>
      <c r="D101" s="5"/>
      <c r="E101" s="5"/>
      <c r="F101" s="236">
        <f>SUM(F102:F107)</f>
        <v>73827751</v>
      </c>
      <c r="G101" s="236">
        <f>SUM(G102:G107)</f>
        <v>213789435</v>
      </c>
      <c r="H101" s="236">
        <v>146958736</v>
      </c>
      <c r="I101" s="236">
        <v>93361586</v>
      </c>
      <c r="J101" s="236">
        <v>240320322</v>
      </c>
      <c r="K101" s="236">
        <v>137999145</v>
      </c>
      <c r="L101" s="236">
        <v>378319467</v>
      </c>
      <c r="M101" s="236">
        <v>313403384</v>
      </c>
      <c r="N101" s="236">
        <v>691722851</v>
      </c>
      <c r="O101" s="236">
        <f>SUM(O102:O107)</f>
        <v>293349954</v>
      </c>
      <c r="P101" s="233">
        <f t="shared" si="22"/>
        <v>196353139</v>
      </c>
      <c r="Q101" s="236">
        <f>SUM(Q102:Q107)</f>
        <v>489703093</v>
      </c>
      <c r="R101" s="236">
        <f t="shared" si="20"/>
        <v>341999044</v>
      </c>
      <c r="S101" s="236">
        <f>SUM(S102:S107)</f>
        <v>831702137</v>
      </c>
      <c r="T101" s="233">
        <f t="shared" si="23"/>
        <v>197514256</v>
      </c>
      <c r="U101" s="236">
        <f>SUM(U102:U107)</f>
        <v>1029216393</v>
      </c>
      <c r="V101" s="236">
        <f>SUM(V102:V107)</f>
        <v>402770819</v>
      </c>
      <c r="W101" s="233">
        <f t="shared" si="25"/>
        <v>-402770819</v>
      </c>
      <c r="X101" s="236">
        <f>SUM(X102:X107)</f>
        <v>0</v>
      </c>
      <c r="Y101" s="236">
        <f t="shared" si="21"/>
        <v>0</v>
      </c>
      <c r="Z101" s="236">
        <f>SUM(Z102:Z107)</f>
        <v>0</v>
      </c>
      <c r="AA101" s="233">
        <f t="shared" si="26"/>
        <v>0</v>
      </c>
      <c r="AB101" s="236">
        <f>SUM(AB102:AB107)</f>
        <v>0</v>
      </c>
    </row>
    <row r="102" spans="1:28">
      <c r="B102" s="27"/>
      <c r="D102" s="5" t="s">
        <v>31</v>
      </c>
      <c r="E102" s="5"/>
      <c r="F102" s="233">
        <v>-48131215</v>
      </c>
      <c r="G102" s="233">
        <v>-42126893</v>
      </c>
      <c r="H102" s="233">
        <v>-14181275</v>
      </c>
      <c r="I102" s="233">
        <v>-8705666</v>
      </c>
      <c r="J102" s="233">
        <v>-22886941</v>
      </c>
      <c r="K102" s="233">
        <v>6082265</v>
      </c>
      <c r="L102" s="233">
        <v>-16804676</v>
      </c>
      <c r="M102" s="233">
        <v>48338053</v>
      </c>
      <c r="N102" s="233">
        <v>31533377</v>
      </c>
      <c r="O102" s="233">
        <v>7568558</v>
      </c>
      <c r="P102" s="233">
        <f t="shared" si="22"/>
        <v>372077</v>
      </c>
      <c r="Q102" s="233">
        <v>7940635</v>
      </c>
      <c r="R102" s="233">
        <f t="shared" si="20"/>
        <v>7824820</v>
      </c>
      <c r="S102" s="233">
        <v>15765455</v>
      </c>
      <c r="T102" s="233">
        <f t="shared" si="23"/>
        <v>41769928</v>
      </c>
      <c r="U102" s="233">
        <v>57535383</v>
      </c>
      <c r="V102" s="233">
        <v>34377346</v>
      </c>
      <c r="W102" s="233">
        <f t="shared" si="25"/>
        <v>-34377346</v>
      </c>
      <c r="X102" s="233">
        <v>0</v>
      </c>
      <c r="Y102" s="233">
        <f t="shared" si="21"/>
        <v>0</v>
      </c>
      <c r="Z102" s="233">
        <v>0</v>
      </c>
      <c r="AA102" s="233">
        <f t="shared" si="26"/>
        <v>0</v>
      </c>
      <c r="AB102" s="233">
        <v>0</v>
      </c>
    </row>
    <row r="103" spans="1:28">
      <c r="B103" s="27"/>
      <c r="C103" s="5"/>
      <c r="D103" s="5" t="s">
        <v>177</v>
      </c>
      <c r="E103" s="5"/>
      <c r="F103" s="233">
        <v>286823880</v>
      </c>
      <c r="G103" s="233">
        <v>421784024</v>
      </c>
      <c r="H103" s="233">
        <v>144832940</v>
      </c>
      <c r="I103" s="233">
        <v>75766705</v>
      </c>
      <c r="J103" s="233">
        <v>220599645</v>
      </c>
      <c r="K103" s="233">
        <v>54192569</v>
      </c>
      <c r="L103" s="233">
        <v>274792214</v>
      </c>
      <c r="M103" s="233">
        <v>199688131</v>
      </c>
      <c r="N103" s="233">
        <v>474480345</v>
      </c>
      <c r="O103" s="233">
        <v>161822582</v>
      </c>
      <c r="P103" s="233">
        <f t="shared" si="22"/>
        <v>72449672</v>
      </c>
      <c r="Q103" s="233">
        <v>234272254</v>
      </c>
      <c r="R103" s="233">
        <f t="shared" si="20"/>
        <v>156883860</v>
      </c>
      <c r="S103" s="233">
        <v>391156114</v>
      </c>
      <c r="T103" s="233">
        <f t="shared" si="23"/>
        <v>151466251</v>
      </c>
      <c r="U103" s="233">
        <v>542622365</v>
      </c>
      <c r="V103" s="233">
        <v>176971451</v>
      </c>
      <c r="W103" s="233">
        <f t="shared" si="25"/>
        <v>-176971451</v>
      </c>
      <c r="X103" s="233">
        <v>0</v>
      </c>
      <c r="Y103" s="233">
        <f t="shared" si="21"/>
        <v>0</v>
      </c>
      <c r="Z103" s="233">
        <v>0</v>
      </c>
      <c r="AA103" s="233">
        <f t="shared" si="26"/>
        <v>0</v>
      </c>
      <c r="AB103" s="233">
        <v>0</v>
      </c>
    </row>
    <row r="104" spans="1:28">
      <c r="B104" s="27"/>
      <c r="C104" s="5"/>
      <c r="D104" s="5" t="s">
        <v>176</v>
      </c>
      <c r="E104" s="5"/>
      <c r="F104" s="233">
        <v>-177763766</v>
      </c>
      <c r="G104" s="233">
        <v>-200704547</v>
      </c>
      <c r="H104" s="233">
        <v>-9182272</v>
      </c>
      <c r="I104" s="233">
        <v>-27165125</v>
      </c>
      <c r="J104" s="233">
        <v>-36347397</v>
      </c>
      <c r="K104" s="233">
        <v>0</v>
      </c>
      <c r="L104" s="233">
        <v>-36347397</v>
      </c>
      <c r="M104" s="233">
        <v>0</v>
      </c>
      <c r="N104" s="233">
        <v>-36347397</v>
      </c>
      <c r="O104" s="233">
        <v>0</v>
      </c>
      <c r="P104" s="233">
        <f t="shared" si="22"/>
        <v>0</v>
      </c>
      <c r="Q104" s="233">
        <v>0</v>
      </c>
      <c r="R104" s="233">
        <f t="shared" si="20"/>
        <v>0</v>
      </c>
      <c r="S104" s="233">
        <v>0</v>
      </c>
      <c r="T104" s="233">
        <f t="shared" si="23"/>
        <v>0</v>
      </c>
      <c r="U104" s="233">
        <v>0</v>
      </c>
      <c r="V104" s="233">
        <v>0</v>
      </c>
      <c r="W104" s="233">
        <f t="shared" si="25"/>
        <v>0</v>
      </c>
      <c r="X104" s="233">
        <v>0</v>
      </c>
      <c r="Y104" s="233">
        <f t="shared" si="21"/>
        <v>0</v>
      </c>
      <c r="Z104" s="233">
        <v>0</v>
      </c>
      <c r="AA104" s="233">
        <f t="shared" si="26"/>
        <v>0</v>
      </c>
      <c r="AB104" s="233">
        <v>0</v>
      </c>
    </row>
    <row r="105" spans="1:28">
      <c r="B105" s="27"/>
      <c r="C105" s="5"/>
      <c r="D105" s="5" t="s">
        <v>175</v>
      </c>
      <c r="E105" s="5"/>
      <c r="F105" s="233">
        <v>61362774</v>
      </c>
      <c r="G105" s="233">
        <v>68621850</v>
      </c>
      <c r="H105" s="233">
        <v>19897294</v>
      </c>
      <c r="I105" s="233">
        <v>26774806</v>
      </c>
      <c r="J105" s="233">
        <v>46672100</v>
      </c>
      <c r="K105" s="233">
        <v>12900776</v>
      </c>
      <c r="L105" s="233">
        <v>59572876</v>
      </c>
      <c r="M105" s="233">
        <v>13030404</v>
      </c>
      <c r="N105" s="233">
        <v>72603280</v>
      </c>
      <c r="O105" s="233">
        <v>28860918</v>
      </c>
      <c r="P105" s="233">
        <f t="shared" si="22"/>
        <v>26692576</v>
      </c>
      <c r="Q105" s="233">
        <v>55553494</v>
      </c>
      <c r="R105" s="233">
        <f t="shared" si="20"/>
        <v>25921105</v>
      </c>
      <c r="S105" s="233">
        <v>81474599</v>
      </c>
      <c r="T105" s="233">
        <f t="shared" si="23"/>
        <v>14473334</v>
      </c>
      <c r="U105" s="233">
        <v>95947933</v>
      </c>
      <c r="V105" s="233">
        <v>57616444</v>
      </c>
      <c r="W105" s="233">
        <f t="shared" si="25"/>
        <v>-57616444</v>
      </c>
      <c r="X105" s="233">
        <v>0</v>
      </c>
      <c r="Y105" s="233">
        <f t="shared" si="21"/>
        <v>0</v>
      </c>
      <c r="Z105" s="233">
        <v>0</v>
      </c>
      <c r="AA105" s="233">
        <f t="shared" si="26"/>
        <v>0</v>
      </c>
      <c r="AB105" s="233">
        <v>0</v>
      </c>
    </row>
    <row r="106" spans="1:28">
      <c r="B106" s="27"/>
      <c r="C106" s="5"/>
      <c r="D106" s="5" t="s">
        <v>173</v>
      </c>
      <c r="E106" s="5"/>
      <c r="F106" s="233">
        <v>-9123401</v>
      </c>
      <c r="G106" s="233">
        <v>5737458</v>
      </c>
      <c r="H106" s="233">
        <v>5592049</v>
      </c>
      <c r="I106" s="233">
        <v>26690866</v>
      </c>
      <c r="J106" s="233">
        <v>32282915</v>
      </c>
      <c r="K106" s="233">
        <v>64823535</v>
      </c>
      <c r="L106" s="233">
        <v>97106450</v>
      </c>
      <c r="M106" s="233">
        <v>52346796</v>
      </c>
      <c r="N106" s="233">
        <v>149453246</v>
      </c>
      <c r="O106" s="233">
        <v>95097896</v>
      </c>
      <c r="P106" s="233">
        <f t="shared" si="22"/>
        <v>96838814</v>
      </c>
      <c r="Q106" s="233">
        <v>191936710</v>
      </c>
      <c r="R106" s="233">
        <f t="shared" si="20"/>
        <v>151369259</v>
      </c>
      <c r="S106" s="233">
        <v>343305969</v>
      </c>
      <c r="T106" s="233">
        <f t="shared" si="23"/>
        <v>-10195257</v>
      </c>
      <c r="U106" s="233">
        <v>333110712</v>
      </c>
      <c r="V106" s="233">
        <v>133805578</v>
      </c>
      <c r="W106" s="233">
        <f t="shared" si="25"/>
        <v>-133805578</v>
      </c>
      <c r="X106" s="233">
        <v>0</v>
      </c>
      <c r="Y106" s="233">
        <f t="shared" si="21"/>
        <v>0</v>
      </c>
      <c r="Z106" s="233">
        <v>0</v>
      </c>
      <c r="AA106" s="233">
        <f t="shared" si="26"/>
        <v>0</v>
      </c>
      <c r="AB106" s="233">
        <v>0</v>
      </c>
    </row>
    <row r="107" spans="1:28">
      <c r="B107" s="27"/>
      <c r="C107" s="5" t="s">
        <v>38</v>
      </c>
      <c r="D107" s="5"/>
      <c r="E107" s="5"/>
      <c r="F107" s="236">
        <f>SUM(F108)</f>
        <v>-39340521</v>
      </c>
      <c r="G107" s="236">
        <f>SUM(G108)</f>
        <v>-39522457</v>
      </c>
      <c r="H107" s="236">
        <v>0</v>
      </c>
      <c r="I107" s="236">
        <v>0</v>
      </c>
      <c r="J107" s="236">
        <v>0</v>
      </c>
      <c r="K107" s="236">
        <v>0</v>
      </c>
      <c r="L107" s="236">
        <v>0</v>
      </c>
      <c r="M107" s="236">
        <v>0</v>
      </c>
      <c r="N107" s="236">
        <v>0</v>
      </c>
      <c r="O107" s="236">
        <f t="shared" ref="O107:AB107" si="32">SUM(O108)</f>
        <v>0</v>
      </c>
      <c r="P107" s="233">
        <f t="shared" si="22"/>
        <v>0</v>
      </c>
      <c r="Q107" s="236">
        <f t="shared" si="32"/>
        <v>0</v>
      </c>
      <c r="R107" s="236">
        <f t="shared" si="20"/>
        <v>0</v>
      </c>
      <c r="S107" s="236">
        <f t="shared" si="32"/>
        <v>0</v>
      </c>
      <c r="T107" s="233">
        <f t="shared" si="23"/>
        <v>0</v>
      </c>
      <c r="U107" s="236">
        <f t="shared" si="32"/>
        <v>0</v>
      </c>
      <c r="V107" s="236">
        <f t="shared" si="32"/>
        <v>0</v>
      </c>
      <c r="W107" s="233">
        <f t="shared" si="25"/>
        <v>0</v>
      </c>
      <c r="X107" s="236">
        <f t="shared" si="32"/>
        <v>0</v>
      </c>
      <c r="Y107" s="236">
        <f t="shared" si="21"/>
        <v>0</v>
      </c>
      <c r="Z107" s="236">
        <f t="shared" si="32"/>
        <v>0</v>
      </c>
      <c r="AA107" s="233">
        <f t="shared" si="26"/>
        <v>0</v>
      </c>
      <c r="AB107" s="236">
        <f t="shared" si="32"/>
        <v>0</v>
      </c>
    </row>
    <row r="108" spans="1:28">
      <c r="B108" s="239"/>
      <c r="C108" s="241"/>
      <c r="D108" s="242" t="s">
        <v>171</v>
      </c>
      <c r="E108" s="242"/>
      <c r="F108" s="233">
        <v>-39340521</v>
      </c>
      <c r="G108" s="233">
        <v>-39522457</v>
      </c>
      <c r="H108" s="233">
        <v>0</v>
      </c>
      <c r="I108" s="233">
        <v>0</v>
      </c>
      <c r="J108" s="233">
        <v>0</v>
      </c>
      <c r="K108" s="233">
        <v>0</v>
      </c>
      <c r="L108" s="233">
        <v>0</v>
      </c>
      <c r="M108" s="233">
        <v>0</v>
      </c>
      <c r="N108" s="233">
        <v>0</v>
      </c>
      <c r="O108" s="233">
        <v>0</v>
      </c>
      <c r="P108" s="233">
        <f t="shared" si="22"/>
        <v>0</v>
      </c>
      <c r="Q108" s="233">
        <v>0</v>
      </c>
      <c r="R108" s="233">
        <f t="shared" si="20"/>
        <v>0</v>
      </c>
      <c r="S108" s="233">
        <v>0</v>
      </c>
      <c r="T108" s="233">
        <f t="shared" si="23"/>
        <v>0</v>
      </c>
      <c r="U108" s="233">
        <v>0</v>
      </c>
      <c r="V108" s="233">
        <v>0</v>
      </c>
      <c r="W108" s="233">
        <f t="shared" si="25"/>
        <v>0</v>
      </c>
      <c r="X108" s="233">
        <v>0</v>
      </c>
      <c r="Y108" s="233">
        <f t="shared" si="21"/>
        <v>0</v>
      </c>
      <c r="Z108" s="233">
        <v>0</v>
      </c>
      <c r="AA108" s="233">
        <f t="shared" si="26"/>
        <v>0</v>
      </c>
      <c r="AB108" s="233">
        <v>0</v>
      </c>
    </row>
    <row r="109" spans="1:28">
      <c r="B109" s="21" t="s">
        <v>117</v>
      </c>
      <c r="C109" s="21"/>
      <c r="D109" s="21"/>
      <c r="E109" s="21"/>
      <c r="F109" s="190">
        <f>F27</f>
        <v>19190271415</v>
      </c>
      <c r="G109" s="190">
        <f>G27</f>
        <v>26828837777</v>
      </c>
      <c r="H109" s="190">
        <v>5774288967</v>
      </c>
      <c r="I109" s="190"/>
      <c r="J109" s="190">
        <v>11740961300</v>
      </c>
      <c r="K109" s="190">
        <v>8700521388</v>
      </c>
      <c r="L109" s="190">
        <v>20441482688</v>
      </c>
      <c r="M109" s="190">
        <v>6522781406</v>
      </c>
      <c r="N109" s="190">
        <v>26964264094</v>
      </c>
      <c r="O109" s="190">
        <f t="shared" ref="O109" si="33">O27</f>
        <v>6448862103</v>
      </c>
      <c r="P109" s="233">
        <f t="shared" si="22"/>
        <v>6809597195</v>
      </c>
      <c r="Q109" s="190">
        <f t="shared" ref="Q109" si="34">Q27</f>
        <v>13258459298</v>
      </c>
      <c r="R109" s="190">
        <f t="shared" si="20"/>
        <v>8620858888</v>
      </c>
      <c r="S109" s="190">
        <f>S27</f>
        <v>21879318186</v>
      </c>
      <c r="T109" s="233">
        <f t="shared" si="23"/>
        <v>5785279829</v>
      </c>
      <c r="U109" s="190">
        <f>U27</f>
        <v>27664598015</v>
      </c>
      <c r="V109" s="190">
        <f t="shared" ref="V109" si="35">V27</f>
        <v>6552701031</v>
      </c>
      <c r="W109" s="233">
        <f t="shared" si="25"/>
        <v>-6552701031</v>
      </c>
      <c r="X109" s="190">
        <f t="shared" ref="X109" si="36">X27</f>
        <v>0</v>
      </c>
      <c r="Y109" s="190">
        <f t="shared" si="21"/>
        <v>0</v>
      </c>
      <c r="Z109" s="190">
        <f>Z27</f>
        <v>0</v>
      </c>
      <c r="AA109" s="233">
        <f t="shared" si="26"/>
        <v>0</v>
      </c>
      <c r="AB109" s="190">
        <f>AB27</f>
        <v>0</v>
      </c>
    </row>
    <row r="110" spans="1:28"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</row>
    <row r="111" spans="1:28" ht="13">
      <c r="A111" s="483" t="s">
        <v>83</v>
      </c>
      <c r="B111" s="484"/>
      <c r="C111" s="484"/>
      <c r="D111" s="484"/>
      <c r="E111" s="484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</row>
    <row r="112" spans="1:28" ht="13">
      <c r="A112" s="484"/>
      <c r="B112" s="484"/>
      <c r="C112" s="484"/>
      <c r="D112" s="484"/>
      <c r="E112" s="484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</row>
    <row r="113" spans="1:28">
      <c r="A113" s="201"/>
      <c r="B113" s="198" t="s">
        <v>167</v>
      </c>
      <c r="C113" s="201"/>
      <c r="D113" s="201"/>
      <c r="E113" s="201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</row>
    <row r="114" spans="1:28">
      <c r="A114" s="2"/>
      <c r="B114" s="160"/>
      <c r="C114" s="51" t="s">
        <v>179</v>
      </c>
      <c r="D114" s="5"/>
      <c r="E114" s="5"/>
      <c r="F114" s="256">
        <v>111.81</v>
      </c>
      <c r="G114" s="256">
        <v>111.81</v>
      </c>
      <c r="H114" s="256">
        <v>108.7</v>
      </c>
      <c r="I114" s="256"/>
      <c r="J114" s="256">
        <v>110.06</v>
      </c>
      <c r="K114" s="256"/>
      <c r="L114" s="256">
        <v>110.82</v>
      </c>
      <c r="M114" s="256"/>
      <c r="N114" s="256">
        <v>110.69</v>
      </c>
      <c r="O114" s="256">
        <v>109.99</v>
      </c>
      <c r="P114" s="256"/>
      <c r="Q114" s="256">
        <v>109</v>
      </c>
      <c r="R114" s="256"/>
      <c r="S114" s="256">
        <v>109.1</v>
      </c>
      <c r="T114" s="256"/>
      <c r="U114" s="256">
        <v>109.1</v>
      </c>
      <c r="V114" s="256">
        <v>107.74</v>
      </c>
      <c r="W114" s="256"/>
      <c r="X114" s="256">
        <v>0</v>
      </c>
      <c r="Y114" s="256"/>
      <c r="Z114" s="256">
        <v>0</v>
      </c>
      <c r="AA114" s="256"/>
      <c r="AB114" s="256">
        <v>0</v>
      </c>
    </row>
    <row r="115" spans="1:28">
      <c r="A115" s="2"/>
      <c r="B115" s="160"/>
      <c r="C115" s="51" t="s">
        <v>189</v>
      </c>
      <c r="D115" s="5"/>
      <c r="E115" s="5"/>
      <c r="F115" s="256">
        <v>16.649999999999999</v>
      </c>
      <c r="G115" s="256">
        <v>16.649999999999999</v>
      </c>
      <c r="H115" s="256">
        <v>16.96</v>
      </c>
      <c r="I115" s="256"/>
      <c r="J115" s="256">
        <v>16.68</v>
      </c>
      <c r="K115" s="256"/>
      <c r="L115" s="256">
        <v>16.55</v>
      </c>
      <c r="M115" s="256"/>
      <c r="N115" s="256">
        <v>16.52</v>
      </c>
      <c r="O115" s="256">
        <v>16.12</v>
      </c>
      <c r="P115" s="256"/>
      <c r="Q115" s="256">
        <v>15.75</v>
      </c>
      <c r="R115" s="256"/>
      <c r="S115" s="256">
        <v>15.7</v>
      </c>
      <c r="T115" s="256"/>
      <c r="U115" s="256">
        <v>15.66</v>
      </c>
      <c r="V115" s="256">
        <v>15.16</v>
      </c>
      <c r="W115" s="256"/>
      <c r="X115" s="256">
        <v>0</v>
      </c>
      <c r="Y115" s="256"/>
      <c r="Z115" s="256">
        <v>0</v>
      </c>
      <c r="AA115" s="256"/>
      <c r="AB115" s="256">
        <v>0</v>
      </c>
    </row>
    <row r="116" spans="1:28">
      <c r="A116" s="2"/>
      <c r="B116" s="160"/>
      <c r="C116" s="51" t="s">
        <v>188</v>
      </c>
      <c r="D116" s="5"/>
      <c r="E116" s="5"/>
      <c r="F116" s="256">
        <v>14.33</v>
      </c>
      <c r="G116" s="256">
        <v>14.33</v>
      </c>
      <c r="H116" s="256">
        <v>13.85</v>
      </c>
      <c r="I116" s="256"/>
      <c r="J116" s="256">
        <v>14.03</v>
      </c>
      <c r="K116" s="256"/>
      <c r="L116" s="256">
        <v>14.13</v>
      </c>
      <c r="M116" s="256"/>
      <c r="N116" s="256">
        <v>14.11</v>
      </c>
      <c r="O116" s="256">
        <v>14.03</v>
      </c>
      <c r="P116" s="256"/>
      <c r="Q116" s="256">
        <v>13.9</v>
      </c>
      <c r="R116" s="256"/>
      <c r="S116" s="256">
        <v>13.93</v>
      </c>
      <c r="T116" s="256"/>
      <c r="U116" s="256">
        <v>13.95</v>
      </c>
      <c r="V116" s="256">
        <v>13.9</v>
      </c>
      <c r="W116" s="256"/>
      <c r="X116" s="256">
        <v>0</v>
      </c>
      <c r="Y116" s="256"/>
      <c r="Z116" s="256">
        <v>0</v>
      </c>
      <c r="AA116" s="256"/>
      <c r="AB116" s="256">
        <v>0</v>
      </c>
    </row>
    <row r="117" spans="1:28">
      <c r="A117" s="2"/>
      <c r="B117" s="160"/>
      <c r="C117" s="54" t="s">
        <v>187</v>
      </c>
      <c r="D117" s="24"/>
      <c r="E117" s="24"/>
      <c r="F117" s="256">
        <v>3.7</v>
      </c>
      <c r="G117" s="256">
        <v>3.7</v>
      </c>
      <c r="H117" s="256">
        <v>3.64</v>
      </c>
      <c r="I117" s="256"/>
      <c r="J117" s="256">
        <v>3.64</v>
      </c>
      <c r="K117" s="256"/>
      <c r="L117" s="256">
        <v>3.64</v>
      </c>
      <c r="M117" s="256"/>
      <c r="N117" s="256">
        <v>3.63</v>
      </c>
      <c r="O117" s="256">
        <v>3.53</v>
      </c>
      <c r="P117" s="256"/>
      <c r="Q117" s="256">
        <v>3.5</v>
      </c>
      <c r="R117" s="256"/>
      <c r="S117" s="256">
        <v>3.53</v>
      </c>
      <c r="T117" s="256"/>
      <c r="U117" s="256">
        <v>3.54</v>
      </c>
      <c r="V117" s="256">
        <v>3.6</v>
      </c>
      <c r="W117" s="256"/>
      <c r="X117" s="256">
        <v>0</v>
      </c>
      <c r="Y117" s="256"/>
      <c r="Z117" s="256">
        <v>0</v>
      </c>
      <c r="AA117" s="256"/>
      <c r="AB117" s="256">
        <v>0</v>
      </c>
    </row>
    <row r="118" spans="1:28">
      <c r="A118" s="2"/>
      <c r="B118" s="160"/>
      <c r="C118" s="55" t="s">
        <v>186</v>
      </c>
      <c r="D118" s="25"/>
      <c r="E118" s="25"/>
      <c r="F118" s="256">
        <v>0.1002</v>
      </c>
      <c r="G118" s="256">
        <v>0.1002</v>
      </c>
      <c r="H118" s="256">
        <v>0.1004</v>
      </c>
      <c r="I118" s="256"/>
      <c r="J118" s="256">
        <v>0.1004</v>
      </c>
      <c r="K118" s="256"/>
      <c r="L118" s="256">
        <v>0.1003</v>
      </c>
      <c r="M118" s="256"/>
      <c r="N118" s="256">
        <v>9.9900000000000003E-2</v>
      </c>
      <c r="O118" s="256">
        <v>9.4899999999999998E-2</v>
      </c>
      <c r="P118" s="256"/>
      <c r="Q118" s="256">
        <v>9.2799999999999994E-2</v>
      </c>
      <c r="R118" s="256"/>
      <c r="S118" s="256">
        <v>9.3100000000000002E-2</v>
      </c>
      <c r="T118" s="256"/>
      <c r="U118" s="256">
        <v>9.2499999999999999E-2</v>
      </c>
      <c r="V118" s="256">
        <v>8.8599999999999998E-2</v>
      </c>
      <c r="W118" s="256"/>
      <c r="X118" s="256">
        <v>0</v>
      </c>
      <c r="Y118" s="256"/>
      <c r="Z118" s="256">
        <v>0</v>
      </c>
      <c r="AA118" s="256"/>
      <c r="AB118" s="256">
        <v>0</v>
      </c>
    </row>
    <row r="119" spans="1:28">
      <c r="A119" s="2"/>
      <c r="B119" s="160"/>
      <c r="C119" s="55" t="s">
        <v>185</v>
      </c>
      <c r="D119" s="25"/>
      <c r="E119" s="25"/>
      <c r="F119" s="256">
        <v>3.33</v>
      </c>
      <c r="G119" s="256">
        <v>3.33</v>
      </c>
      <c r="H119" s="256">
        <v>3.39</v>
      </c>
      <c r="I119" s="256"/>
      <c r="J119" s="256">
        <v>3.39</v>
      </c>
      <c r="K119" s="256"/>
      <c r="L119" s="256">
        <v>3.4</v>
      </c>
      <c r="M119" s="256"/>
      <c r="N119" s="256">
        <v>3.42</v>
      </c>
      <c r="O119" s="256">
        <v>3.47</v>
      </c>
      <c r="P119" s="256"/>
      <c r="Q119" s="256">
        <v>3.49</v>
      </c>
      <c r="R119" s="256"/>
      <c r="S119" s="256">
        <v>3.53</v>
      </c>
      <c r="T119" s="256"/>
      <c r="U119" s="256">
        <v>3.5</v>
      </c>
      <c r="V119" s="256">
        <v>3.37</v>
      </c>
      <c r="W119" s="256"/>
      <c r="X119" s="256">
        <v>0</v>
      </c>
      <c r="Y119" s="256"/>
      <c r="Z119" s="256">
        <v>0</v>
      </c>
      <c r="AA119" s="256"/>
      <c r="AB119" s="256">
        <v>0</v>
      </c>
    </row>
    <row r="120" spans="1:28">
      <c r="A120" s="2"/>
      <c r="B120" s="160"/>
      <c r="C120" s="55" t="s">
        <v>184</v>
      </c>
      <c r="D120" s="25"/>
      <c r="E120" s="25"/>
      <c r="F120" s="256">
        <v>2.2200000000000002</v>
      </c>
      <c r="G120" s="256">
        <v>2.2200000000000002</v>
      </c>
      <c r="H120" s="256">
        <v>2.08</v>
      </c>
      <c r="I120" s="256"/>
      <c r="J120" s="256">
        <v>2.09</v>
      </c>
      <c r="K120" s="256"/>
      <c r="L120" s="256">
        <v>2.11</v>
      </c>
      <c r="M120" s="256"/>
      <c r="N120" s="256">
        <v>2.11</v>
      </c>
      <c r="O120" s="256">
        <v>2.12</v>
      </c>
      <c r="P120" s="256"/>
      <c r="Q120" s="256">
        <v>2.11</v>
      </c>
      <c r="R120" s="256"/>
      <c r="S120" s="256">
        <v>2.13</v>
      </c>
      <c r="T120" s="256"/>
      <c r="U120" s="256">
        <v>2.14</v>
      </c>
      <c r="V120" s="256">
        <v>2.15</v>
      </c>
      <c r="W120" s="256"/>
      <c r="X120" s="256">
        <v>0</v>
      </c>
      <c r="Y120" s="256"/>
      <c r="Z120" s="256">
        <v>0</v>
      </c>
      <c r="AA120" s="256"/>
      <c r="AB120" s="256">
        <v>0</v>
      </c>
    </row>
    <row r="121" spans="1:28">
      <c r="A121" s="2"/>
      <c r="B121" s="160"/>
      <c r="C121" s="55" t="s">
        <v>183</v>
      </c>
      <c r="D121" s="25"/>
      <c r="E121" s="25"/>
      <c r="F121" s="256">
        <v>81.78</v>
      </c>
      <c r="G121" s="256">
        <v>81.78</v>
      </c>
      <c r="H121" s="256">
        <v>81.319999999999993</v>
      </c>
      <c r="I121" s="256"/>
      <c r="J121" s="256">
        <v>81.58</v>
      </c>
      <c r="K121" s="256"/>
      <c r="L121" s="256">
        <v>81.67</v>
      </c>
      <c r="M121" s="256"/>
      <c r="N121" s="256">
        <v>81.67</v>
      </c>
      <c r="O121" s="256">
        <v>80.709999999999994</v>
      </c>
      <c r="P121" s="256"/>
      <c r="Q121" s="256">
        <v>79.55</v>
      </c>
      <c r="R121" s="256"/>
      <c r="S121" s="256">
        <v>79.81</v>
      </c>
      <c r="T121" s="256"/>
      <c r="U121" s="256">
        <v>79.47</v>
      </c>
      <c r="V121" s="256">
        <v>76.3</v>
      </c>
      <c r="W121" s="256"/>
      <c r="X121" s="256">
        <v>0</v>
      </c>
      <c r="Y121" s="256"/>
      <c r="Z121" s="256">
        <v>0</v>
      </c>
      <c r="AA121" s="256"/>
      <c r="AB121" s="256">
        <v>0</v>
      </c>
    </row>
    <row r="122" spans="1:28">
      <c r="A122" s="2"/>
      <c r="B122" s="160"/>
      <c r="C122" s="55" t="s">
        <v>182</v>
      </c>
      <c r="D122" s="25"/>
      <c r="E122" s="25"/>
      <c r="F122" s="256">
        <v>8.3000000000000001E-3</v>
      </c>
      <c r="G122" s="256">
        <v>8.3000000000000001E-3</v>
      </c>
      <c r="H122" s="256">
        <v>7.7999999999999996E-3</v>
      </c>
      <c r="I122" s="256"/>
      <c r="J122" s="256">
        <v>7.7000000000000002E-3</v>
      </c>
      <c r="K122" s="256"/>
      <c r="L122" s="256">
        <v>7.7000000000000002E-3</v>
      </c>
      <c r="M122" s="256"/>
      <c r="N122" s="256">
        <v>7.7000000000000002E-3</v>
      </c>
      <c r="O122" s="256">
        <v>7.7000000000000002E-3</v>
      </c>
      <c r="P122" s="256"/>
      <c r="Q122" s="256">
        <v>7.7000000000000002E-3</v>
      </c>
      <c r="R122" s="256"/>
      <c r="S122" s="256">
        <v>7.7000000000000002E-3</v>
      </c>
      <c r="T122" s="256"/>
      <c r="U122" s="256">
        <v>7.6E-3</v>
      </c>
      <c r="V122" s="256">
        <v>7.1000000000000004E-3</v>
      </c>
      <c r="W122" s="256"/>
      <c r="X122" s="256">
        <v>0</v>
      </c>
      <c r="Y122" s="256"/>
      <c r="Z122" s="256">
        <v>0</v>
      </c>
      <c r="AA122" s="256"/>
      <c r="AB122" s="256">
        <v>0</v>
      </c>
    </row>
    <row r="123" spans="1:28">
      <c r="A123" s="2"/>
      <c r="B123" s="160"/>
      <c r="C123" s="55" t="s">
        <v>181</v>
      </c>
      <c r="D123" s="25"/>
      <c r="E123" s="25"/>
      <c r="F123" s="256">
        <v>86.19</v>
      </c>
      <c r="G123" s="256">
        <v>86.19</v>
      </c>
      <c r="H123" s="256">
        <v>81.94</v>
      </c>
      <c r="I123" s="256"/>
      <c r="J123" s="256">
        <v>81.77</v>
      </c>
      <c r="K123" s="256"/>
      <c r="L123" s="256">
        <v>81.39</v>
      </c>
      <c r="M123" s="256"/>
      <c r="N123" s="256">
        <v>80.83</v>
      </c>
      <c r="O123" s="256">
        <v>77.010000000000005</v>
      </c>
      <c r="P123" s="256"/>
      <c r="Q123" s="256">
        <v>75.3</v>
      </c>
      <c r="R123" s="256"/>
      <c r="S123" s="256">
        <v>75.3</v>
      </c>
      <c r="T123" s="256"/>
      <c r="U123" s="256">
        <v>74.180000000000007</v>
      </c>
      <c r="V123" s="256">
        <v>70.290000000000006</v>
      </c>
      <c r="W123" s="256"/>
      <c r="X123" s="256">
        <v>0</v>
      </c>
      <c r="Y123" s="256"/>
      <c r="Z123" s="256">
        <v>0</v>
      </c>
      <c r="AA123" s="256"/>
      <c r="AB123" s="256">
        <v>0</v>
      </c>
    </row>
    <row r="124" spans="1:28">
      <c r="A124" s="2"/>
      <c r="B124" s="160"/>
      <c r="C124" s="55" t="s">
        <v>178</v>
      </c>
      <c r="D124" s="25"/>
      <c r="E124" s="25"/>
      <c r="F124" s="256">
        <v>146.22999999999999</v>
      </c>
      <c r="G124" s="256">
        <v>146.22999999999999</v>
      </c>
      <c r="H124" s="256">
        <v>147.54</v>
      </c>
      <c r="I124" s="256"/>
      <c r="J124" s="256">
        <v>146.99</v>
      </c>
      <c r="K124" s="256"/>
      <c r="L124" s="256">
        <v>145.83000000000001</v>
      </c>
      <c r="M124" s="256"/>
      <c r="N124" s="256">
        <v>145.66999999999999</v>
      </c>
      <c r="O124" s="256">
        <v>140.88</v>
      </c>
      <c r="P124" s="256"/>
      <c r="Q124" s="256">
        <v>136.83000000000001</v>
      </c>
      <c r="R124" s="256"/>
      <c r="S124" s="256">
        <v>138.33000000000001</v>
      </c>
      <c r="T124" s="256"/>
      <c r="U124" s="256">
        <v>138.51</v>
      </c>
      <c r="V124" s="256">
        <v>132.83000000000001</v>
      </c>
      <c r="W124" s="256"/>
      <c r="X124" s="256">
        <v>0</v>
      </c>
      <c r="Y124" s="256"/>
      <c r="Z124" s="256">
        <v>0</v>
      </c>
      <c r="AA124" s="256"/>
      <c r="AB124" s="256">
        <v>0</v>
      </c>
    </row>
    <row r="125" spans="1:28">
      <c r="A125" s="2"/>
      <c r="B125" s="197"/>
      <c r="C125" s="55" t="s">
        <v>180</v>
      </c>
      <c r="D125" s="25"/>
      <c r="E125" s="25"/>
      <c r="F125" s="256">
        <v>128.59</v>
      </c>
      <c r="G125" s="256">
        <v>128.59</v>
      </c>
      <c r="H125" s="256">
        <v>129.38</v>
      </c>
      <c r="I125" s="256"/>
      <c r="J125" s="256">
        <v>129.88</v>
      </c>
      <c r="K125" s="256"/>
      <c r="L125" s="256">
        <v>129.38</v>
      </c>
      <c r="M125" s="256"/>
      <c r="N125" s="256">
        <v>128.43</v>
      </c>
      <c r="O125" s="256">
        <v>123.29</v>
      </c>
      <c r="P125" s="256"/>
      <c r="Q125" s="256">
        <v>121.43</v>
      </c>
      <c r="R125" s="256"/>
      <c r="S125" s="256">
        <v>121.46</v>
      </c>
      <c r="T125" s="256"/>
      <c r="U125" s="256">
        <v>121.13</v>
      </c>
      <c r="V125" s="256">
        <v>118.94</v>
      </c>
      <c r="W125" s="256"/>
      <c r="X125" s="256">
        <v>0</v>
      </c>
      <c r="Y125" s="256"/>
      <c r="Z125" s="256">
        <v>0</v>
      </c>
      <c r="AA125" s="256"/>
      <c r="AB125" s="256">
        <v>0</v>
      </c>
    </row>
    <row r="126" spans="1:28">
      <c r="A126" s="211"/>
      <c r="B126" s="210" t="s">
        <v>168</v>
      </c>
      <c r="C126" s="206"/>
      <c r="D126" s="206"/>
      <c r="E126" s="206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</row>
    <row r="127" spans="1:28">
      <c r="A127" s="2"/>
      <c r="B127" s="204"/>
      <c r="C127" s="51" t="s">
        <v>179</v>
      </c>
      <c r="D127" s="5"/>
      <c r="E127" s="5"/>
      <c r="F127" s="256">
        <v>113</v>
      </c>
      <c r="G127" s="256">
        <v>113</v>
      </c>
      <c r="H127" s="256">
        <v>110.54</v>
      </c>
      <c r="I127" s="256"/>
      <c r="J127" s="256">
        <v>113.57</v>
      </c>
      <c r="K127" s="256"/>
      <c r="L127" s="256">
        <v>111</v>
      </c>
      <c r="M127" s="256"/>
      <c r="N127" s="256">
        <v>110.99</v>
      </c>
      <c r="O127" s="256">
        <v>107.79</v>
      </c>
      <c r="P127" s="256"/>
      <c r="Q127" s="256">
        <v>107.92</v>
      </c>
      <c r="R127" s="256"/>
      <c r="S127" s="256">
        <v>109.56</v>
      </c>
      <c r="T127" s="256"/>
      <c r="U127" s="256">
        <v>108.83</v>
      </c>
      <c r="V127" s="256">
        <v>107.74</v>
      </c>
      <c r="W127" s="256"/>
      <c r="X127" s="256">
        <v>0</v>
      </c>
      <c r="Y127" s="256"/>
      <c r="Z127" s="256">
        <v>0</v>
      </c>
      <c r="AA127" s="256"/>
      <c r="AB127" s="256">
        <v>0</v>
      </c>
    </row>
    <row r="128" spans="1:28">
      <c r="A128" s="2"/>
      <c r="B128" s="205"/>
      <c r="C128" s="55" t="s">
        <v>248</v>
      </c>
      <c r="D128" s="25"/>
      <c r="E128" s="25"/>
      <c r="F128" s="256">
        <v>17.29</v>
      </c>
      <c r="G128" s="256">
        <v>17.29</v>
      </c>
      <c r="H128" s="256">
        <v>16.66</v>
      </c>
      <c r="I128" s="256"/>
      <c r="J128" s="256">
        <v>16.5</v>
      </c>
      <c r="K128" s="256"/>
      <c r="L128" s="256">
        <v>16.16</v>
      </c>
      <c r="M128" s="256"/>
      <c r="N128" s="256">
        <v>16.47</v>
      </c>
      <c r="O128" s="256">
        <v>15.69</v>
      </c>
      <c r="P128" s="256"/>
      <c r="Q128" s="256">
        <v>15.13</v>
      </c>
      <c r="R128" s="256"/>
      <c r="S128" s="256">
        <v>15.67</v>
      </c>
      <c r="T128" s="256"/>
      <c r="U128" s="256">
        <v>15.31</v>
      </c>
      <c r="V128" s="256">
        <v>15.23</v>
      </c>
      <c r="W128" s="256"/>
      <c r="X128" s="256">
        <v>0</v>
      </c>
      <c r="Y128" s="256"/>
      <c r="Z128" s="256">
        <v>0</v>
      </c>
      <c r="AA128" s="256"/>
      <c r="AB128" s="256">
        <v>0</v>
      </c>
    </row>
    <row r="129" spans="1:28">
      <c r="A129" s="2"/>
      <c r="B129" s="205"/>
      <c r="C129" s="55" t="s">
        <v>178</v>
      </c>
      <c r="D129" s="25"/>
      <c r="E129" s="25"/>
      <c r="F129" s="256">
        <v>151.94999999999999</v>
      </c>
      <c r="G129" s="256">
        <v>151.94999999999999</v>
      </c>
      <c r="H129" s="256">
        <v>144.59</v>
      </c>
      <c r="I129" s="256"/>
      <c r="J129" s="256">
        <v>148.53</v>
      </c>
      <c r="K129" s="256"/>
      <c r="L129" s="256">
        <v>140.46</v>
      </c>
      <c r="M129" s="256"/>
      <c r="N129" s="256">
        <v>144.97999999999999</v>
      </c>
      <c r="O129" s="256">
        <v>136.57</v>
      </c>
      <c r="P129" s="256"/>
      <c r="Q129" s="256">
        <v>132.69</v>
      </c>
      <c r="R129" s="256"/>
      <c r="S129" s="256">
        <v>143.47999999999999</v>
      </c>
      <c r="T129" s="256"/>
      <c r="U129" s="256">
        <v>133.32</v>
      </c>
      <c r="V129" s="256">
        <v>132.51</v>
      </c>
      <c r="W129" s="256"/>
      <c r="X129" s="256">
        <v>0</v>
      </c>
      <c r="Y129" s="256"/>
      <c r="Z129" s="256">
        <v>0</v>
      </c>
      <c r="AA129" s="256"/>
      <c r="AB129" s="256">
        <v>0</v>
      </c>
    </row>
    <row r="130" spans="1:28">
      <c r="A130" s="2"/>
      <c r="B130" s="205"/>
      <c r="C130" s="55" t="s">
        <v>249</v>
      </c>
      <c r="D130" s="25"/>
      <c r="E130" s="25"/>
      <c r="F130" s="256">
        <v>8.3999999999999995E-3</v>
      </c>
      <c r="G130" s="256">
        <v>8.3999999999999995E-3</v>
      </c>
      <c r="H130" s="256">
        <v>7.7000000000000002E-3</v>
      </c>
      <c r="I130" s="256"/>
      <c r="J130" s="256">
        <v>7.6E-3</v>
      </c>
      <c r="K130" s="256"/>
      <c r="L130" s="256">
        <v>7.7000000000000002E-3</v>
      </c>
      <c r="M130" s="256"/>
      <c r="N130" s="256">
        <v>7.7999999999999996E-3</v>
      </c>
      <c r="O130" s="256">
        <v>7.7000000000000002E-3</v>
      </c>
      <c r="P130" s="256"/>
      <c r="Q130" s="256">
        <v>7.6E-3</v>
      </c>
      <c r="R130" s="256"/>
      <c r="S130" s="256">
        <v>7.9000000000000008E-3</v>
      </c>
      <c r="T130" s="256"/>
      <c r="U130" s="256">
        <v>6.7000000000000002E-3</v>
      </c>
      <c r="V130" s="256">
        <v>7.6E-3</v>
      </c>
      <c r="W130" s="256"/>
      <c r="X130" s="256">
        <v>0</v>
      </c>
      <c r="Y130" s="256"/>
      <c r="Z130" s="256">
        <v>0</v>
      </c>
      <c r="AA130" s="256"/>
      <c r="AB130" s="256">
        <v>0</v>
      </c>
    </row>
    <row r="131" spans="1:28">
      <c r="A131" s="2"/>
      <c r="B131" s="21"/>
      <c r="C131" s="21"/>
      <c r="D131" s="21"/>
      <c r="E131" s="21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</row>
    <row r="132" spans="1:28" ht="13">
      <c r="A132" s="483" t="s">
        <v>88</v>
      </c>
      <c r="B132" s="483"/>
      <c r="C132" s="483"/>
      <c r="D132" s="483"/>
      <c r="E132" s="483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</row>
    <row r="133" spans="1:28" ht="13">
      <c r="A133" s="483"/>
      <c r="B133" s="483"/>
      <c r="C133" s="483"/>
      <c r="D133" s="483"/>
      <c r="E133" s="483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</row>
    <row r="134" spans="1:28">
      <c r="A134" s="2"/>
      <c r="B134" s="15" t="s">
        <v>77</v>
      </c>
      <c r="C134" s="5"/>
      <c r="D134" s="5"/>
      <c r="E134" s="5"/>
      <c r="F134" s="236"/>
      <c r="G134" s="236">
        <v>11009.445336999999</v>
      </c>
      <c r="H134" s="236"/>
      <c r="I134" s="236"/>
      <c r="J134" s="236"/>
      <c r="K134" s="236"/>
      <c r="L134" s="236"/>
      <c r="M134" s="236"/>
      <c r="N134" s="236">
        <v>9945</v>
      </c>
      <c r="O134" s="236"/>
      <c r="P134" s="236"/>
      <c r="Q134" s="236"/>
      <c r="R134" s="236"/>
      <c r="S134" s="236"/>
      <c r="T134" s="236"/>
      <c r="U134" s="236">
        <v>9004</v>
      </c>
      <c r="V134" s="236"/>
      <c r="W134" s="236"/>
      <c r="X134" s="236"/>
      <c r="Y134" s="236"/>
      <c r="Z134" s="236"/>
      <c r="AA134" s="236"/>
      <c r="AB134" s="236">
        <v>9004</v>
      </c>
    </row>
    <row r="135" spans="1:28">
      <c r="A135" s="2"/>
      <c r="B135" s="27"/>
      <c r="C135" s="5" t="s">
        <v>78</v>
      </c>
      <c r="D135" s="5"/>
      <c r="E135" s="5"/>
      <c r="F135" s="236"/>
      <c r="G135" s="236">
        <v>9338.7120730000006</v>
      </c>
      <c r="H135" s="236"/>
      <c r="I135" s="236"/>
      <c r="J135" s="236"/>
      <c r="K135" s="236"/>
      <c r="L135" s="236"/>
      <c r="M135" s="236"/>
      <c r="N135" s="236">
        <v>7757</v>
      </c>
      <c r="O135" s="236"/>
      <c r="P135" s="236"/>
      <c r="Q135" s="236"/>
      <c r="R135" s="236"/>
      <c r="S135" s="236"/>
      <c r="T135" s="236"/>
      <c r="U135" s="236">
        <v>7765</v>
      </c>
      <c r="V135" s="236"/>
      <c r="W135" s="236"/>
      <c r="X135" s="236"/>
      <c r="Y135" s="236"/>
      <c r="Z135" s="236"/>
      <c r="AA135" s="236"/>
      <c r="AB135" s="236">
        <v>7765</v>
      </c>
    </row>
    <row r="136" spans="1:28">
      <c r="A136" s="2"/>
      <c r="B136" s="28"/>
      <c r="C136" s="5" t="s">
        <v>79</v>
      </c>
      <c r="D136" s="5"/>
      <c r="E136" s="5"/>
      <c r="F136" s="236"/>
      <c r="G136" s="236">
        <v>1670.733264</v>
      </c>
      <c r="H136" s="236"/>
      <c r="I136" s="236"/>
      <c r="J136" s="236"/>
      <c r="K136" s="236"/>
      <c r="L136" s="236"/>
      <c r="M136" s="236"/>
      <c r="N136" s="236">
        <v>2188</v>
      </c>
      <c r="O136" s="236"/>
      <c r="P136" s="236"/>
      <c r="Q136" s="236"/>
      <c r="R136" s="236"/>
      <c r="S136" s="236"/>
      <c r="T136" s="236"/>
      <c r="U136" s="236">
        <v>1239</v>
      </c>
      <c r="V136" s="236"/>
      <c r="W136" s="236"/>
      <c r="X136" s="236"/>
      <c r="Y136" s="236"/>
      <c r="Z136" s="236"/>
      <c r="AA136" s="236"/>
      <c r="AB136" s="236">
        <v>1239</v>
      </c>
    </row>
    <row r="137" spans="1:28">
      <c r="A137" s="2"/>
      <c r="B137" s="15" t="s">
        <v>80</v>
      </c>
      <c r="C137" s="5"/>
      <c r="D137" s="5"/>
      <c r="E137" s="5"/>
      <c r="F137" s="236"/>
      <c r="G137" s="236">
        <v>7845712180</v>
      </c>
      <c r="H137" s="236"/>
      <c r="I137" s="236"/>
      <c r="J137" s="236"/>
      <c r="K137" s="236"/>
      <c r="L137" s="236"/>
      <c r="M137" s="236"/>
      <c r="N137" s="236">
        <v>8023956174</v>
      </c>
      <c r="O137" s="236"/>
      <c r="P137" s="236"/>
      <c r="Q137" s="236"/>
      <c r="R137" s="236"/>
      <c r="S137" s="236"/>
      <c r="T137" s="236"/>
      <c r="U137" s="236">
        <f>SUM(U138:U139)</f>
        <v>8449437288</v>
      </c>
      <c r="V137" s="236"/>
      <c r="W137" s="236"/>
      <c r="X137" s="236"/>
      <c r="Y137" s="236"/>
      <c r="Z137" s="236"/>
      <c r="AA137" s="236"/>
      <c r="AB137" s="236">
        <f>SUM(AB138:AB139)</f>
        <v>8449437288</v>
      </c>
    </row>
    <row r="138" spans="1:28">
      <c r="A138" s="2"/>
      <c r="B138" s="27"/>
      <c r="C138" s="5" t="s">
        <v>78</v>
      </c>
      <c r="D138" s="5"/>
      <c r="E138" s="5"/>
      <c r="F138" s="236"/>
      <c r="G138" s="236">
        <v>6241545320</v>
      </c>
      <c r="H138" s="236"/>
      <c r="I138" s="236"/>
      <c r="J138" s="236"/>
      <c r="K138" s="236"/>
      <c r="L138" s="236"/>
      <c r="M138" s="236"/>
      <c r="N138" s="236">
        <v>6198345139</v>
      </c>
      <c r="O138" s="236"/>
      <c r="P138" s="236"/>
      <c r="Q138" s="236"/>
      <c r="R138" s="236"/>
      <c r="S138" s="236"/>
      <c r="T138" s="236"/>
      <c r="U138" s="236">
        <v>6416098791</v>
      </c>
      <c r="V138" s="236"/>
      <c r="W138" s="236"/>
      <c r="X138" s="236"/>
      <c r="Y138" s="236"/>
      <c r="Z138" s="236"/>
      <c r="AA138" s="236"/>
      <c r="AB138" s="236">
        <v>6416098791</v>
      </c>
    </row>
    <row r="139" spans="1:28">
      <c r="A139" s="2"/>
      <c r="B139" s="28"/>
      <c r="C139" s="5" t="s">
        <v>79</v>
      </c>
      <c r="D139" s="5"/>
      <c r="E139" s="5"/>
      <c r="F139" s="236"/>
      <c r="G139" s="236">
        <v>1604166860</v>
      </c>
      <c r="H139" s="236"/>
      <c r="I139" s="236"/>
      <c r="J139" s="236"/>
      <c r="K139" s="236"/>
      <c r="L139" s="236"/>
      <c r="M139" s="236"/>
      <c r="N139" s="236">
        <v>1825611035</v>
      </c>
      <c r="O139" s="236"/>
      <c r="P139" s="236"/>
      <c r="Q139" s="236"/>
      <c r="R139" s="236"/>
      <c r="S139" s="236"/>
      <c r="T139" s="236"/>
      <c r="U139" s="236">
        <v>2033338497</v>
      </c>
      <c r="V139" s="236"/>
      <c r="W139" s="236"/>
      <c r="X139" s="236"/>
      <c r="Y139" s="236"/>
      <c r="Z139" s="236"/>
      <c r="AA139" s="236"/>
      <c r="AB139" s="236">
        <v>2033338497</v>
      </c>
    </row>
    <row r="140" spans="1:28"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</row>
    <row r="141" spans="1:28">
      <c r="B141" s="1" t="s">
        <v>81</v>
      </c>
      <c r="F141" s="233">
        <v>9234477126</v>
      </c>
      <c r="G141" s="233">
        <v>9234477126</v>
      </c>
      <c r="H141" s="233">
        <v>3305912994</v>
      </c>
      <c r="I141" s="233"/>
      <c r="J141" s="233">
        <v>6017792823</v>
      </c>
      <c r="K141" s="233"/>
      <c r="L141" s="233">
        <v>7404199518</v>
      </c>
      <c r="M141" s="233"/>
      <c r="N141" s="233">
        <v>9390346115</v>
      </c>
      <c r="O141" s="233">
        <v>1691308209</v>
      </c>
      <c r="P141" s="233"/>
      <c r="Q141" s="233">
        <v>3832909793</v>
      </c>
      <c r="R141" s="233"/>
      <c r="S141" s="233">
        <v>6062414251</v>
      </c>
      <c r="T141" s="233"/>
      <c r="U141" s="233">
        <v>8392924832</v>
      </c>
      <c r="V141" s="233">
        <v>2179978590</v>
      </c>
      <c r="W141" s="233"/>
      <c r="X141" s="233">
        <v>0</v>
      </c>
      <c r="Y141" s="233"/>
      <c r="Z141" s="233">
        <v>0</v>
      </c>
      <c r="AA141" s="233"/>
      <c r="AB141" s="233">
        <v>0</v>
      </c>
    </row>
    <row r="142" spans="1:28">
      <c r="B142" s="1" t="s">
        <v>82</v>
      </c>
      <c r="F142" s="233">
        <v>318685423</v>
      </c>
      <c r="G142" s="233">
        <v>318685423</v>
      </c>
      <c r="H142" s="233">
        <v>144072131</v>
      </c>
      <c r="I142" s="233"/>
      <c r="J142" s="233">
        <v>279105782</v>
      </c>
      <c r="K142" s="233"/>
      <c r="L142" s="233">
        <v>463443412</v>
      </c>
      <c r="M142" s="233"/>
      <c r="N142" s="233">
        <v>555207814</v>
      </c>
      <c r="O142" s="233">
        <v>172169876</v>
      </c>
      <c r="P142" s="233"/>
      <c r="Q142" s="233">
        <v>305031518</v>
      </c>
      <c r="R142" s="233"/>
      <c r="S142" s="233">
        <v>471285065</v>
      </c>
      <c r="T142" s="233"/>
      <c r="U142" s="233">
        <v>612035081</v>
      </c>
      <c r="V142" s="233">
        <v>153795386</v>
      </c>
      <c r="W142" s="233"/>
      <c r="X142" s="233">
        <v>0</v>
      </c>
      <c r="Y142" s="233"/>
      <c r="Z142" s="233">
        <v>0</v>
      </c>
      <c r="AA142" s="233"/>
      <c r="AB142" s="233">
        <v>0</v>
      </c>
    </row>
    <row r="143" spans="1:28" ht="13">
      <c r="A143" s="484" t="s">
        <v>166</v>
      </c>
      <c r="B143" s="484"/>
      <c r="C143" s="484"/>
      <c r="D143" s="484"/>
      <c r="E143" s="484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</row>
    <row r="144" spans="1:28" ht="13">
      <c r="A144" s="484"/>
      <c r="B144" s="484"/>
      <c r="C144" s="484"/>
      <c r="D144" s="484"/>
      <c r="E144" s="484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</row>
    <row r="145" spans="1:28">
      <c r="B145" s="51" t="s">
        <v>124</v>
      </c>
      <c r="C145" s="5"/>
      <c r="D145" s="5"/>
      <c r="E145" s="56"/>
      <c r="F145" s="236"/>
      <c r="G145" s="236">
        <v>2469539399</v>
      </c>
      <c r="H145" s="236"/>
      <c r="I145" s="236"/>
      <c r="J145" s="236"/>
      <c r="K145" s="236"/>
      <c r="L145" s="236"/>
      <c r="M145" s="236"/>
      <c r="N145" s="236">
        <v>2660631540</v>
      </c>
      <c r="O145" s="236"/>
      <c r="P145" s="236"/>
      <c r="Q145" s="236"/>
      <c r="R145" s="236"/>
      <c r="S145" s="236"/>
      <c r="T145" s="236"/>
      <c r="U145" s="236">
        <v>2745947698</v>
      </c>
      <c r="V145" s="236"/>
      <c r="W145" s="236"/>
      <c r="X145" s="236"/>
      <c r="Y145" s="236"/>
      <c r="Z145" s="236"/>
      <c r="AA145" s="236"/>
      <c r="AB145" s="236">
        <v>2745947698</v>
      </c>
    </row>
    <row r="146" spans="1:28"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</row>
    <row r="147" spans="1:28" ht="13">
      <c r="A147" s="484" t="s">
        <v>212</v>
      </c>
      <c r="B147" s="484"/>
      <c r="C147" s="484"/>
      <c r="D147" s="484"/>
      <c r="E147" s="484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</row>
    <row r="148" spans="1:28" ht="13">
      <c r="A148" s="484"/>
      <c r="B148" s="484"/>
      <c r="C148" s="484"/>
      <c r="D148" s="484"/>
      <c r="E148" s="484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</row>
    <row r="149" spans="1:28">
      <c r="B149" s="17" t="s">
        <v>129</v>
      </c>
      <c r="C149" s="12"/>
      <c r="D149" s="12"/>
      <c r="E149" s="12"/>
      <c r="F149" s="236"/>
      <c r="G149" s="236">
        <v>42</v>
      </c>
      <c r="H149" s="236"/>
      <c r="I149" s="236"/>
      <c r="J149" s="236"/>
      <c r="K149" s="236"/>
      <c r="L149" s="236"/>
      <c r="M149" s="236"/>
      <c r="N149" s="236">
        <v>48</v>
      </c>
      <c r="O149" s="236"/>
      <c r="P149" s="236"/>
      <c r="Q149" s="236"/>
      <c r="R149" s="236"/>
      <c r="S149" s="236"/>
      <c r="T149" s="236"/>
      <c r="U149" s="236">
        <v>50</v>
      </c>
      <c r="V149" s="236"/>
      <c r="W149" s="236"/>
      <c r="X149" s="236"/>
      <c r="Y149" s="236"/>
      <c r="Z149" s="236"/>
      <c r="AA149" s="236"/>
      <c r="AB149" s="236">
        <v>50</v>
      </c>
    </row>
    <row r="150" spans="1:28">
      <c r="B150" s="51" t="s">
        <v>128</v>
      </c>
      <c r="C150" s="5"/>
      <c r="D150" s="5"/>
      <c r="E150" s="5"/>
      <c r="F150" s="236"/>
      <c r="G150" s="236">
        <v>32.4</v>
      </c>
      <c r="H150" s="236"/>
      <c r="I150" s="236"/>
      <c r="J150" s="236"/>
      <c r="K150" s="236"/>
      <c r="L150" s="236"/>
      <c r="M150" s="236"/>
      <c r="N150" s="236">
        <v>33</v>
      </c>
      <c r="O150" s="236"/>
      <c r="P150" s="236"/>
      <c r="Q150" s="236"/>
      <c r="R150" s="236"/>
      <c r="S150" s="236"/>
      <c r="T150" s="236"/>
      <c r="U150" s="236">
        <v>38.1</v>
      </c>
      <c r="V150" s="236"/>
      <c r="W150" s="236"/>
      <c r="X150" s="236"/>
      <c r="Y150" s="236"/>
      <c r="Z150" s="236"/>
      <c r="AA150" s="236"/>
      <c r="AB150" s="236">
        <v>38.1</v>
      </c>
    </row>
    <row r="151" spans="1:28" ht="18">
      <c r="B151" s="51" t="s">
        <v>130</v>
      </c>
      <c r="C151" s="5"/>
      <c r="D151" s="5"/>
      <c r="E151" s="5"/>
      <c r="F151" s="233">
        <v>5620480656</v>
      </c>
      <c r="G151" s="233">
        <v>5622748656</v>
      </c>
      <c r="H151" s="233">
        <v>5622748656</v>
      </c>
      <c r="I151" s="233"/>
      <c r="J151" s="233">
        <v>5622748656</v>
      </c>
      <c r="K151" s="233"/>
      <c r="L151" s="233">
        <v>5622748656</v>
      </c>
      <c r="M151" s="233"/>
      <c r="N151" s="233">
        <v>6428206464</v>
      </c>
      <c r="O151" s="233"/>
      <c r="P151" s="233"/>
      <c r="Q151" s="233"/>
      <c r="R151" s="233"/>
      <c r="S151" s="233"/>
      <c r="T151" s="233"/>
      <c r="U151" s="350">
        <v>6696444450</v>
      </c>
      <c r="V151" s="233"/>
      <c r="W151" s="233"/>
      <c r="X151" s="233"/>
      <c r="Y151" s="233"/>
      <c r="Z151" s="233"/>
      <c r="AA151" s="233"/>
      <c r="AB151" s="350">
        <v>6696444450</v>
      </c>
    </row>
    <row r="152" spans="1:28">
      <c r="B152" s="21"/>
      <c r="C152" s="21"/>
      <c r="D152" s="21"/>
      <c r="E152" s="21"/>
    </row>
  </sheetData>
  <mergeCells count="23">
    <mergeCell ref="C76:D77"/>
    <mergeCell ref="A4:E5"/>
    <mergeCell ref="A17:E18"/>
    <mergeCell ref="A34:E35"/>
    <mergeCell ref="A59:E60"/>
    <mergeCell ref="C62:D63"/>
    <mergeCell ref="C70:D71"/>
    <mergeCell ref="V1:AB1"/>
    <mergeCell ref="A132:E133"/>
    <mergeCell ref="A143:E144"/>
    <mergeCell ref="A147:E148"/>
    <mergeCell ref="C73:D74"/>
    <mergeCell ref="C82:D83"/>
    <mergeCell ref="C86:D87"/>
    <mergeCell ref="A111:E112"/>
    <mergeCell ref="A90:E91"/>
    <mergeCell ref="C78:D79"/>
    <mergeCell ref="C84:D85"/>
    <mergeCell ref="C80:D81"/>
    <mergeCell ref="O1:U1"/>
    <mergeCell ref="C65:D66"/>
    <mergeCell ref="C67:D68"/>
    <mergeCell ref="H1:N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BC346"/>
  <sheetViews>
    <sheetView showGridLines="0" zoomScale="67" zoomScaleNormal="67" workbookViewId="0">
      <pane xSplit="5" topLeftCell="AT1" activePane="topRight" state="frozen"/>
      <selection activeCell="D6" sqref="D6"/>
      <selection pane="topRight" activeCell="AW7" sqref="AW7"/>
    </sheetView>
  </sheetViews>
  <sheetFormatPr defaultColWidth="9" defaultRowHeight="15" outlineLevelRow="1" outlineLevelCol="1"/>
  <cols>
    <col min="1" max="1" width="1.90625" style="1" customWidth="1"/>
    <col min="2" max="3" width="2.453125" style="1" customWidth="1"/>
    <col min="4" max="4" width="41.81640625" style="1" customWidth="1"/>
    <col min="5" max="5" width="9" style="1"/>
    <col min="6" max="11" width="10.36328125" style="1" customWidth="1" outlineLevel="1"/>
    <col min="12" max="12" width="12.1796875" style="1" customWidth="1" outlineLevel="1"/>
    <col min="13" max="13" width="18" style="1" customWidth="1"/>
    <col min="14" max="18" width="17.36328125" style="1" customWidth="1"/>
    <col min="19" max="19" width="18.6328125" style="1" customWidth="1"/>
    <col min="20" max="24" width="17.36328125" style="1" customWidth="1"/>
    <col min="25" max="26" width="18.6328125" style="1" customWidth="1"/>
    <col min="27" max="31" width="17.36328125" style="1" customWidth="1"/>
    <col min="32" max="33" width="18.6328125" style="1" customWidth="1"/>
    <col min="34" max="34" width="17.36328125" style="1" bestFit="1" customWidth="1"/>
    <col min="35" max="39" width="18.90625" style="1" customWidth="1"/>
    <col min="40" max="40" width="18.90625" style="285" customWidth="1"/>
    <col min="41" max="41" width="19.6328125" style="1" customWidth="1"/>
    <col min="42" max="46" width="18.90625" style="1" customWidth="1"/>
    <col min="47" max="47" width="18.90625" style="285" customWidth="1"/>
    <col min="48" max="48" width="19.6328125" style="1" customWidth="1"/>
    <col min="49" max="53" width="18.90625" style="1" customWidth="1"/>
    <col min="54" max="54" width="18.90625" style="285" customWidth="1"/>
    <col min="55" max="55" width="18.81640625" style="1" customWidth="1"/>
    <col min="56" max="16384" width="9" style="1"/>
  </cols>
  <sheetData>
    <row r="2" spans="1:55" ht="21.75" customHeight="1">
      <c r="B2" s="159"/>
    </row>
    <row r="3" spans="1:55" ht="14.25" customHeight="1">
      <c r="B3" s="159"/>
    </row>
    <row r="4" spans="1:55" s="3" customFormat="1" ht="18" customHeight="1">
      <c r="A4" s="484" t="s">
        <v>84</v>
      </c>
      <c r="B4" s="484"/>
      <c r="C4" s="484"/>
      <c r="D4" s="484"/>
      <c r="E4" s="484"/>
      <c r="F4" s="72"/>
      <c r="G4" s="72"/>
      <c r="H4" s="78"/>
      <c r="I4" s="72"/>
      <c r="J4" s="78"/>
      <c r="K4" s="72"/>
      <c r="L4" s="494" t="s">
        <v>63</v>
      </c>
      <c r="M4" s="493" t="s">
        <v>99</v>
      </c>
      <c r="N4" s="494"/>
      <c r="O4" s="494"/>
      <c r="P4" s="494"/>
      <c r="Q4" s="494"/>
      <c r="R4" s="494"/>
      <c r="S4" s="494"/>
      <c r="T4" s="493" t="s">
        <v>97</v>
      </c>
      <c r="U4" s="494"/>
      <c r="V4" s="494"/>
      <c r="W4" s="494"/>
      <c r="X4" s="494"/>
      <c r="Y4" s="494"/>
      <c r="Z4" s="495"/>
      <c r="AA4" s="494" t="s">
        <v>98</v>
      </c>
      <c r="AB4" s="494"/>
      <c r="AC4" s="494"/>
      <c r="AD4" s="494"/>
      <c r="AE4" s="494"/>
      <c r="AF4" s="494"/>
      <c r="AG4" s="495"/>
      <c r="AH4" s="280" t="s">
        <v>121</v>
      </c>
      <c r="AI4" s="281"/>
      <c r="AJ4" s="281"/>
      <c r="AK4" s="281"/>
      <c r="AL4" s="281"/>
      <c r="AM4" s="281"/>
      <c r="AN4" s="283"/>
      <c r="AO4" s="280" t="s">
        <v>215</v>
      </c>
      <c r="AP4" s="281"/>
      <c r="AQ4" s="281"/>
      <c r="AR4" s="281"/>
      <c r="AS4" s="281"/>
      <c r="AT4" s="281"/>
      <c r="AU4" s="283"/>
      <c r="AV4" s="280" t="s">
        <v>226</v>
      </c>
      <c r="AW4" s="281"/>
      <c r="AX4" s="281"/>
      <c r="AY4" s="281"/>
      <c r="AZ4" s="281"/>
      <c r="BA4" s="281"/>
      <c r="BB4" s="283"/>
      <c r="BC4" s="125" t="s">
        <v>227</v>
      </c>
    </row>
    <row r="5" spans="1:55" s="3" customFormat="1" ht="18" customHeight="1">
      <c r="A5" s="484"/>
      <c r="B5" s="484"/>
      <c r="C5" s="484"/>
      <c r="D5" s="484"/>
      <c r="E5" s="484"/>
      <c r="F5" s="72"/>
      <c r="G5" s="72"/>
      <c r="H5" s="78"/>
      <c r="I5" s="72"/>
      <c r="J5" s="78"/>
      <c r="K5" s="72"/>
      <c r="L5" s="496"/>
      <c r="M5" s="75"/>
      <c r="N5" s="128"/>
      <c r="O5" s="128"/>
      <c r="P5" s="128"/>
      <c r="Q5" s="128"/>
      <c r="R5" s="128"/>
      <c r="S5" s="128" t="s">
        <v>101</v>
      </c>
      <c r="T5" s="75"/>
      <c r="U5" s="128"/>
      <c r="V5" s="128"/>
      <c r="W5" s="128"/>
      <c r="X5" s="128"/>
      <c r="Y5" s="128"/>
      <c r="Z5" s="124" t="s">
        <v>54</v>
      </c>
      <c r="AA5" s="128"/>
      <c r="AB5" s="128"/>
      <c r="AC5" s="128"/>
      <c r="AD5" s="128"/>
      <c r="AE5" s="128"/>
      <c r="AF5" s="128"/>
      <c r="AG5" s="124" t="s">
        <v>55</v>
      </c>
      <c r="AH5" s="75" t="s">
        <v>56</v>
      </c>
      <c r="AI5" s="128" t="s">
        <v>57</v>
      </c>
      <c r="AJ5" s="128" t="s">
        <v>119</v>
      </c>
      <c r="AK5" s="128" t="s">
        <v>59</v>
      </c>
      <c r="AL5" s="128" t="s">
        <v>120</v>
      </c>
      <c r="AM5" s="128" t="s">
        <v>58</v>
      </c>
      <c r="AN5" s="284" t="s">
        <v>60</v>
      </c>
      <c r="AO5" s="75" t="s">
        <v>56</v>
      </c>
      <c r="AP5" s="313" t="s">
        <v>57</v>
      </c>
      <c r="AQ5" s="313" t="s">
        <v>119</v>
      </c>
      <c r="AR5" s="313" t="s">
        <v>59</v>
      </c>
      <c r="AS5" s="313" t="s">
        <v>120</v>
      </c>
      <c r="AT5" s="313" t="s">
        <v>58</v>
      </c>
      <c r="AU5" s="284" t="s">
        <v>216</v>
      </c>
      <c r="AV5" s="75" t="s">
        <v>56</v>
      </c>
      <c r="AW5" s="314" t="s">
        <v>57</v>
      </c>
      <c r="AX5" s="314" t="s">
        <v>119</v>
      </c>
      <c r="AY5" s="314" t="s">
        <v>59</v>
      </c>
      <c r="AZ5" s="314" t="s">
        <v>120</v>
      </c>
      <c r="BA5" s="314" t="s">
        <v>58</v>
      </c>
      <c r="BB5" s="284" t="s">
        <v>231</v>
      </c>
      <c r="BC5" s="125" t="s">
        <v>132</v>
      </c>
    </row>
    <row r="6" spans="1:55" ht="18" customHeight="1">
      <c r="B6" s="17" t="s">
        <v>126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62"/>
      <c r="N6" s="12"/>
      <c r="O6" s="12"/>
      <c r="P6" s="12"/>
      <c r="Q6" s="12"/>
      <c r="R6" s="12"/>
      <c r="S6" s="12">
        <v>13.7</v>
      </c>
      <c r="T6" s="62"/>
      <c r="U6" s="12"/>
      <c r="V6" s="12"/>
      <c r="W6" s="12"/>
      <c r="X6" s="12"/>
      <c r="Y6" s="12"/>
      <c r="Z6" s="12">
        <v>14.6</v>
      </c>
      <c r="AA6" s="62">
        <v>3.2219561566488406</v>
      </c>
      <c r="AB6" s="12"/>
      <c r="AC6" s="12"/>
      <c r="AD6" s="12"/>
      <c r="AE6" s="12"/>
      <c r="AF6" s="12"/>
      <c r="AG6" s="12">
        <v>14.9</v>
      </c>
      <c r="AH6" s="259">
        <v>1.8310974354336775</v>
      </c>
      <c r="AI6" s="260"/>
      <c r="AJ6" s="260"/>
      <c r="AK6" s="260"/>
      <c r="AL6" s="260">
        <v>9.6263595584770503</v>
      </c>
      <c r="AM6" s="260"/>
      <c r="AN6" s="307">
        <v>12.957816914383301</v>
      </c>
      <c r="AO6" s="259">
        <v>3.0442950549902843</v>
      </c>
      <c r="AP6" s="259">
        <v>6.6767632607748411</v>
      </c>
      <c r="AQ6" s="260"/>
      <c r="AR6" s="259"/>
      <c r="AS6" s="259">
        <v>10.08163555744342</v>
      </c>
      <c r="AT6" s="260"/>
      <c r="AU6" s="136">
        <v>13.2</v>
      </c>
      <c r="AV6" s="259"/>
      <c r="AW6" s="259"/>
      <c r="AX6" s="260"/>
      <c r="AY6" s="259"/>
      <c r="AZ6" s="259"/>
      <c r="BA6" s="260"/>
      <c r="BB6" s="307"/>
      <c r="BC6" s="258"/>
    </row>
    <row r="7" spans="1:55" ht="18" customHeight="1">
      <c r="B7" s="51" t="s">
        <v>127</v>
      </c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5"/>
      <c r="O7" s="5"/>
      <c r="P7" s="5"/>
      <c r="Q7" s="5"/>
      <c r="R7" s="5"/>
      <c r="S7" s="5">
        <v>105.82</v>
      </c>
      <c r="T7" s="8"/>
      <c r="U7" s="5"/>
      <c r="V7" s="5"/>
      <c r="W7" s="5"/>
      <c r="X7" s="5"/>
      <c r="Y7" s="5"/>
      <c r="Z7" s="5">
        <v>125.88</v>
      </c>
      <c r="AA7" s="8">
        <v>28.69</v>
      </c>
      <c r="AB7" s="5"/>
      <c r="AC7" s="5"/>
      <c r="AD7" s="5"/>
      <c r="AE7" s="5"/>
      <c r="AF7" s="5"/>
      <c r="AG7" s="5">
        <v>139.24</v>
      </c>
      <c r="AH7" s="261">
        <v>17.12</v>
      </c>
      <c r="AI7" s="262"/>
      <c r="AJ7" s="262"/>
      <c r="AK7" s="262"/>
      <c r="AL7" s="262">
        <v>97.8</v>
      </c>
      <c r="AM7" s="262"/>
      <c r="AN7" s="292">
        <v>129.72</v>
      </c>
      <c r="AO7" s="261">
        <v>31.54</v>
      </c>
      <c r="AP7" s="261">
        <v>72.06</v>
      </c>
      <c r="AQ7" s="262"/>
      <c r="AR7" s="261"/>
      <c r="AS7" s="259">
        <v>112.4</v>
      </c>
      <c r="AT7" s="262"/>
      <c r="AU7" s="292">
        <v>145.38999999999999</v>
      </c>
      <c r="AV7" s="261">
        <v>31.76</v>
      </c>
      <c r="AW7" s="261">
        <v>65.989999999999995</v>
      </c>
      <c r="AX7" s="262"/>
      <c r="AY7" s="261"/>
      <c r="AZ7" s="259"/>
      <c r="BA7" s="262"/>
      <c r="BB7" s="292"/>
      <c r="BC7" s="258"/>
    </row>
    <row r="8" spans="1:55" ht="18" customHeight="1">
      <c r="B8" s="51" t="s">
        <v>133</v>
      </c>
      <c r="C8" s="5"/>
      <c r="D8" s="5"/>
      <c r="E8" s="5"/>
      <c r="F8" s="5"/>
      <c r="G8" s="5"/>
      <c r="H8" s="5"/>
      <c r="I8" s="5"/>
      <c r="J8" s="5"/>
      <c r="K8" s="5"/>
      <c r="L8" s="5"/>
      <c r="M8" s="55"/>
      <c r="N8" s="25"/>
      <c r="O8" s="25"/>
      <c r="P8" s="25"/>
      <c r="Q8" s="25"/>
      <c r="R8" s="25"/>
      <c r="S8" s="114">
        <v>821.97</v>
      </c>
      <c r="T8" s="55"/>
      <c r="U8" s="25"/>
      <c r="V8" s="25"/>
      <c r="W8" s="25"/>
      <c r="X8" s="25"/>
      <c r="Y8" s="25"/>
      <c r="Z8" s="114">
        <v>905.2</v>
      </c>
      <c r="AA8" s="55"/>
      <c r="AB8" s="25"/>
      <c r="AC8" s="25"/>
      <c r="AD8" s="25"/>
      <c r="AE8" s="25"/>
      <c r="AF8" s="25"/>
      <c r="AG8" s="133">
        <v>958.6</v>
      </c>
      <c r="AH8" s="274"/>
      <c r="AI8" s="262"/>
      <c r="AJ8" s="262"/>
      <c r="AK8" s="262"/>
      <c r="AL8" s="262"/>
      <c r="AM8" s="262"/>
      <c r="AN8" s="292">
        <v>1043.3699999999999</v>
      </c>
      <c r="AO8" s="274">
        <v>0</v>
      </c>
      <c r="AP8" s="274">
        <v>0</v>
      </c>
      <c r="AQ8" s="262"/>
      <c r="AR8" s="274"/>
      <c r="AS8" s="259">
        <v>0</v>
      </c>
      <c r="AT8" s="262"/>
      <c r="AU8" s="292">
        <v>1151.71</v>
      </c>
      <c r="AV8" s="274"/>
      <c r="AW8" s="274"/>
      <c r="AX8" s="262"/>
      <c r="AY8" s="274"/>
      <c r="AZ8" s="259"/>
      <c r="BA8" s="262"/>
      <c r="BB8" s="292"/>
      <c r="BC8" s="275"/>
    </row>
    <row r="9" spans="1:55" ht="18" customHeight="1">
      <c r="B9" s="51" t="s">
        <v>134</v>
      </c>
      <c r="C9" s="5"/>
      <c r="D9" s="5"/>
      <c r="E9" s="5"/>
      <c r="F9" s="5"/>
      <c r="G9" s="5"/>
      <c r="H9" s="5"/>
      <c r="I9" s="5"/>
      <c r="J9" s="5"/>
      <c r="K9" s="5"/>
      <c r="L9" s="5"/>
      <c r="M9" s="55"/>
      <c r="N9" s="25"/>
      <c r="O9" s="25"/>
      <c r="P9" s="25"/>
      <c r="Q9" s="25"/>
      <c r="R9" s="25"/>
      <c r="S9" s="134">
        <v>22266440600</v>
      </c>
      <c r="T9" s="55"/>
      <c r="U9" s="25"/>
      <c r="V9" s="25"/>
      <c r="W9" s="25"/>
      <c r="X9" s="25"/>
      <c r="Y9" s="25"/>
      <c r="Z9" s="134">
        <v>22541679868</v>
      </c>
      <c r="AA9" s="55">
        <v>6840094363</v>
      </c>
      <c r="AB9" s="25"/>
      <c r="AC9" s="25"/>
      <c r="AD9" s="25"/>
      <c r="AE9" s="25"/>
      <c r="AF9" s="25"/>
      <c r="AG9" s="134">
        <v>25958438445</v>
      </c>
      <c r="AH9" s="274">
        <v>281757072</v>
      </c>
      <c r="AI9" s="262"/>
      <c r="AJ9" s="262"/>
      <c r="AK9" s="262"/>
      <c r="AL9" s="262">
        <v>-6766416403</v>
      </c>
      <c r="AM9" s="262"/>
      <c r="AN9" s="134">
        <v>9358968238</v>
      </c>
      <c r="AO9" s="274">
        <v>5730343440</v>
      </c>
      <c r="AP9" s="274">
        <v>12283757461</v>
      </c>
      <c r="AQ9" s="262"/>
      <c r="AR9" s="274"/>
      <c r="AS9" s="259">
        <v>11380668418</v>
      </c>
      <c r="AT9" s="262"/>
      <c r="AU9" s="134">
        <v>27620969848</v>
      </c>
      <c r="AV9" s="274"/>
      <c r="AW9" s="274"/>
      <c r="AX9" s="262"/>
      <c r="AY9" s="274"/>
      <c r="AZ9" s="259"/>
      <c r="BA9" s="262"/>
      <c r="BB9" s="134"/>
      <c r="BC9" s="275"/>
    </row>
    <row r="10" spans="1:55" ht="18" customHeight="1">
      <c r="B10" s="51" t="s">
        <v>135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5"/>
      <c r="N10" s="25"/>
      <c r="O10" s="25"/>
      <c r="P10" s="25"/>
      <c r="Q10" s="25"/>
      <c r="R10" s="25"/>
      <c r="S10" s="134">
        <v>-9422099792</v>
      </c>
      <c r="T10" s="55"/>
      <c r="U10" s="25"/>
      <c r="V10" s="25"/>
      <c r="W10" s="25"/>
      <c r="X10" s="25"/>
      <c r="Y10" s="25"/>
      <c r="Z10" s="134">
        <v>-14270272595</v>
      </c>
      <c r="AA10" s="55">
        <v>-2137267392</v>
      </c>
      <c r="AB10" s="25"/>
      <c r="AC10" s="25"/>
      <c r="AD10" s="25"/>
      <c r="AE10" s="25"/>
      <c r="AF10" s="25"/>
      <c r="AG10" s="134">
        <v>-13404126108</v>
      </c>
      <c r="AH10" s="274">
        <v>-108312921</v>
      </c>
      <c r="AI10" s="262"/>
      <c r="AJ10" s="262"/>
      <c r="AK10" s="262"/>
      <c r="AL10" s="262">
        <v>-10505692195</v>
      </c>
      <c r="AM10" s="262"/>
      <c r="AN10" s="134">
        <v>-6258088694</v>
      </c>
      <c r="AO10" s="274">
        <v>-3992357429</v>
      </c>
      <c r="AP10" s="274">
        <v>-14600111851</v>
      </c>
      <c r="AQ10" s="262"/>
      <c r="AR10" s="274"/>
      <c r="AS10" s="259">
        <v>-19170063947</v>
      </c>
      <c r="AT10" s="262"/>
      <c r="AU10" s="134">
        <v>-28347343393</v>
      </c>
      <c r="AV10" s="274"/>
      <c r="AW10" s="274"/>
      <c r="AX10" s="262"/>
      <c r="AY10" s="274"/>
      <c r="AZ10" s="259"/>
      <c r="BA10" s="262"/>
      <c r="BB10" s="134"/>
      <c r="BC10" s="275"/>
    </row>
    <row r="11" spans="1:55" ht="18" customHeight="1">
      <c r="B11" s="51" t="s">
        <v>136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5"/>
      <c r="N11" s="25"/>
      <c r="O11" s="25"/>
      <c r="P11" s="25"/>
      <c r="Q11" s="25"/>
      <c r="R11" s="25"/>
      <c r="S11" s="134">
        <v>-2878118521</v>
      </c>
      <c r="T11" s="55"/>
      <c r="U11" s="25"/>
      <c r="V11" s="25"/>
      <c r="W11" s="25"/>
      <c r="X11" s="25"/>
      <c r="Y11" s="25"/>
      <c r="Z11" s="134">
        <v>-2859478218</v>
      </c>
      <c r="AA11" s="55">
        <v>-4446515659</v>
      </c>
      <c r="AB11" s="25"/>
      <c r="AC11" s="25"/>
      <c r="AD11" s="25"/>
      <c r="AE11" s="25"/>
      <c r="AF11" s="25"/>
      <c r="AG11" s="134">
        <v>-14711942372</v>
      </c>
      <c r="AH11" s="274">
        <v>-5424434843</v>
      </c>
      <c r="AI11" s="262"/>
      <c r="AJ11" s="262"/>
      <c r="AK11" s="262"/>
      <c r="AL11" s="262">
        <v>-1726103111</v>
      </c>
      <c r="AM11" s="262"/>
      <c r="AN11" s="134">
        <v>-5450518221</v>
      </c>
      <c r="AO11" s="274">
        <v>-5389823189</v>
      </c>
      <c r="AP11" s="274">
        <v>-1421811982</v>
      </c>
      <c r="AQ11" s="262"/>
      <c r="AR11" s="274"/>
      <c r="AS11" s="259">
        <v>-3393656906</v>
      </c>
      <c r="AT11" s="262"/>
      <c r="AU11" s="134">
        <v>-6227483517</v>
      </c>
      <c r="AV11" s="274"/>
      <c r="AW11" s="274"/>
      <c r="AX11" s="262"/>
      <c r="AY11" s="274"/>
      <c r="AZ11" s="259"/>
      <c r="BA11" s="262"/>
      <c r="BB11" s="134"/>
      <c r="BC11" s="275"/>
    </row>
    <row r="12" spans="1:55" ht="18" customHeight="1">
      <c r="B12" s="51" t="s">
        <v>137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5"/>
      <c r="N12" s="25"/>
      <c r="O12" s="25"/>
      <c r="P12" s="25"/>
      <c r="Q12" s="25"/>
      <c r="R12" s="25"/>
      <c r="S12" s="134">
        <v>42572361909.056396</v>
      </c>
      <c r="T12" s="55"/>
      <c r="U12" s="25"/>
      <c r="V12" s="25"/>
      <c r="W12" s="25"/>
      <c r="X12" s="25"/>
      <c r="Y12" s="25"/>
      <c r="Z12" s="134">
        <v>47323583228</v>
      </c>
      <c r="AA12" s="55">
        <v>44627296366</v>
      </c>
      <c r="AB12" s="25">
        <v>44627296366</v>
      </c>
      <c r="AC12" s="25">
        <v>44627296366</v>
      </c>
      <c r="AD12" s="25">
        <v>44627296366</v>
      </c>
      <c r="AE12" s="25">
        <v>44627296366</v>
      </c>
      <c r="AF12" s="25">
        <v>44627296366</v>
      </c>
      <c r="AG12" s="134">
        <v>44627296366</v>
      </c>
      <c r="AH12" s="274">
        <v>39427138953</v>
      </c>
      <c r="AI12" s="262">
        <v>42195201303</v>
      </c>
      <c r="AJ12" s="262">
        <v>42195201303</v>
      </c>
      <c r="AK12" s="262">
        <v>42195201303</v>
      </c>
      <c r="AL12" s="262">
        <v>25900469306</v>
      </c>
      <c r="AM12" s="262">
        <v>42195201303</v>
      </c>
      <c r="AN12" s="134">
        <v>42195201303</v>
      </c>
      <c r="AO12" s="274">
        <v>38581259049</v>
      </c>
      <c r="AP12" s="274">
        <v>38723215248</v>
      </c>
      <c r="AQ12" s="262"/>
      <c r="AR12" s="274"/>
      <c r="AS12" s="259">
        <v>31157610051</v>
      </c>
      <c r="AT12" s="262"/>
      <c r="AU12" s="134">
        <v>35425891287</v>
      </c>
      <c r="AV12" s="274"/>
      <c r="AW12" s="274"/>
      <c r="AX12" s="262"/>
      <c r="AY12" s="274"/>
      <c r="AZ12" s="259"/>
      <c r="BA12" s="262"/>
      <c r="BB12" s="134"/>
      <c r="BC12" s="275"/>
    </row>
    <row r="13" spans="1:55" ht="18" customHeight="1">
      <c r="B13" s="51" t="s">
        <v>138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5"/>
      <c r="N13" s="25"/>
      <c r="O13" s="25"/>
      <c r="P13" s="25"/>
      <c r="Q13" s="25"/>
      <c r="R13" s="25"/>
      <c r="S13" s="134">
        <v>161968549919</v>
      </c>
      <c r="T13" s="55"/>
      <c r="U13" s="25"/>
      <c r="V13" s="25"/>
      <c r="W13" s="25"/>
      <c r="X13" s="25"/>
      <c r="Y13" s="25"/>
      <c r="Z13" s="134">
        <v>174878549357</v>
      </c>
      <c r="AA13" s="55">
        <v>181945803864</v>
      </c>
      <c r="AB13" s="55">
        <v>181945803864</v>
      </c>
      <c r="AC13" s="55">
        <v>181945803864</v>
      </c>
      <c r="AD13" s="55">
        <v>181945803864</v>
      </c>
      <c r="AE13" s="55">
        <v>181945803864</v>
      </c>
      <c r="AF13" s="55">
        <v>181945803864</v>
      </c>
      <c r="AG13" s="55">
        <v>181945803864</v>
      </c>
      <c r="AH13" s="274">
        <v>192034489170</v>
      </c>
      <c r="AI13" s="262">
        <v>192034489170</v>
      </c>
      <c r="AJ13" s="262">
        <v>192034489170</v>
      </c>
      <c r="AK13" s="262">
        <v>192034489170</v>
      </c>
      <c r="AL13" s="262">
        <v>187584701136</v>
      </c>
      <c r="AM13" s="262">
        <v>192034489170</v>
      </c>
      <c r="AN13" s="134">
        <v>192034489170</v>
      </c>
      <c r="AO13" s="274">
        <v>184994336019</v>
      </c>
      <c r="AP13" s="274">
        <v>196890619877</v>
      </c>
      <c r="AQ13" s="262"/>
      <c r="AR13" s="274"/>
      <c r="AS13" s="259">
        <v>197360646748</v>
      </c>
      <c r="AT13" s="262"/>
      <c r="AU13" s="134">
        <v>202750168779</v>
      </c>
      <c r="AV13" s="274"/>
      <c r="AW13" s="274"/>
      <c r="AX13" s="262"/>
      <c r="AY13" s="274"/>
      <c r="AZ13" s="259"/>
      <c r="BA13" s="262"/>
      <c r="BB13" s="134"/>
      <c r="BC13" s="275"/>
    </row>
    <row r="14" spans="1:55" ht="18" customHeight="1">
      <c r="B14" s="51" t="s">
        <v>139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5"/>
      <c r="N14" s="25"/>
      <c r="O14" s="25"/>
      <c r="P14" s="25"/>
      <c r="Q14" s="25"/>
      <c r="R14" s="25"/>
      <c r="S14" s="134">
        <v>118800452580</v>
      </c>
      <c r="T14" s="55"/>
      <c r="U14" s="25"/>
      <c r="V14" s="25"/>
      <c r="W14" s="25"/>
      <c r="X14" s="25"/>
      <c r="Y14" s="25"/>
      <c r="Z14" s="134">
        <v>131469689286</v>
      </c>
      <c r="AA14" s="55">
        <v>135056717053</v>
      </c>
      <c r="AB14" s="25">
        <v>135056717053</v>
      </c>
      <c r="AC14" s="25">
        <v>135056717053</v>
      </c>
      <c r="AD14" s="25">
        <v>135056717053</v>
      </c>
      <c r="AE14" s="25">
        <v>135056717053</v>
      </c>
      <c r="AF14" s="25">
        <v>135056717053</v>
      </c>
      <c r="AG14" s="134">
        <v>135056717053</v>
      </c>
      <c r="AH14" s="274">
        <v>146667727737</v>
      </c>
      <c r="AI14" s="262">
        <v>146667727737</v>
      </c>
      <c r="AJ14" s="262">
        <v>146667727737</v>
      </c>
      <c r="AK14" s="262">
        <v>146667727737</v>
      </c>
      <c r="AL14" s="262">
        <v>143300642464</v>
      </c>
      <c r="AM14" s="262">
        <v>146667727737</v>
      </c>
      <c r="AN14" s="134">
        <v>146667727737</v>
      </c>
      <c r="AO14" s="274">
        <v>145411475603</v>
      </c>
      <c r="AP14" s="274">
        <v>150987272976</v>
      </c>
      <c r="AQ14" s="262"/>
      <c r="AR14" s="274"/>
      <c r="AS14" s="259">
        <v>155569294711</v>
      </c>
      <c r="AT14" s="262"/>
      <c r="AU14" s="134">
        <v>160490065970</v>
      </c>
      <c r="AV14" s="274"/>
      <c r="AW14" s="274"/>
      <c r="AX14" s="262"/>
      <c r="AY14" s="274"/>
      <c r="AZ14" s="259"/>
      <c r="BA14" s="262"/>
      <c r="BB14" s="134"/>
      <c r="BC14" s="275"/>
    </row>
    <row r="15" spans="1:55" ht="18" customHeight="1">
      <c r="B15" s="51" t="s">
        <v>140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5"/>
      <c r="N15" s="25"/>
      <c r="O15" s="25"/>
      <c r="P15" s="25"/>
      <c r="Q15" s="25"/>
      <c r="R15" s="25"/>
      <c r="S15" s="114">
        <v>67.7</v>
      </c>
      <c r="T15" s="55"/>
      <c r="U15" s="25"/>
      <c r="V15" s="25"/>
      <c r="W15" s="25"/>
      <c r="X15" s="25"/>
      <c r="Y15" s="25"/>
      <c r="Z15" s="114">
        <v>69.099999999999994</v>
      </c>
      <c r="AA15" s="55">
        <v>70.400000000000006</v>
      </c>
      <c r="AB15" s="25">
        <v>70.400000000000006</v>
      </c>
      <c r="AC15" s="25">
        <v>70.400000000000006</v>
      </c>
      <c r="AD15" s="25">
        <v>70.400000000000006</v>
      </c>
      <c r="AE15" s="25">
        <v>70.400000000000006</v>
      </c>
      <c r="AF15" s="25">
        <v>70.400000000000006</v>
      </c>
      <c r="AG15" s="114">
        <v>70.400000000000006</v>
      </c>
      <c r="AH15" s="274">
        <v>72.599999999999994</v>
      </c>
      <c r="AI15" s="262">
        <v>72.599999999999994</v>
      </c>
      <c r="AJ15" s="262">
        <v>72.599999999999994</v>
      </c>
      <c r="AK15" s="262">
        <v>72.599999999999994</v>
      </c>
      <c r="AL15" s="262">
        <v>72.364602361993335</v>
      </c>
      <c r="AM15" s="262">
        <v>72.599999999999994</v>
      </c>
      <c r="AN15" s="134">
        <v>72.599999999999994</v>
      </c>
      <c r="AO15" s="274">
        <v>74.823153368751576</v>
      </c>
      <c r="AP15" s="274">
        <v>73.24586154591438</v>
      </c>
      <c r="AQ15" s="262"/>
      <c r="AR15" s="274"/>
      <c r="AS15" s="259">
        <v>75.486393736450268</v>
      </c>
      <c r="AT15" s="262"/>
      <c r="AU15" s="134">
        <v>75.921540208327315</v>
      </c>
      <c r="AV15" s="274"/>
      <c r="AW15" s="274"/>
      <c r="AX15" s="262"/>
      <c r="AY15" s="274"/>
      <c r="AZ15" s="259"/>
      <c r="BA15" s="262"/>
      <c r="BB15" s="134"/>
      <c r="BC15" s="275"/>
    </row>
    <row r="16" spans="1:55" ht="18" customHeight="1"/>
    <row r="17" spans="1:55" ht="24" customHeight="1">
      <c r="A17" s="492" t="s">
        <v>86</v>
      </c>
      <c r="B17" s="458"/>
      <c r="C17" s="458"/>
      <c r="D17" s="458"/>
      <c r="E17" s="458"/>
      <c r="F17" s="494" t="s">
        <v>63</v>
      </c>
      <c r="G17" s="494"/>
      <c r="H17" s="494"/>
      <c r="I17" s="494"/>
      <c r="J17" s="494"/>
      <c r="K17" s="494"/>
      <c r="L17" s="497"/>
      <c r="M17" s="493" t="s">
        <v>99</v>
      </c>
      <c r="N17" s="494"/>
      <c r="O17" s="494"/>
      <c r="P17" s="494"/>
      <c r="Q17" s="494"/>
      <c r="R17" s="494"/>
      <c r="S17" s="494"/>
      <c r="T17" s="493" t="s">
        <v>97</v>
      </c>
      <c r="U17" s="494"/>
      <c r="V17" s="494"/>
      <c r="W17" s="494"/>
      <c r="X17" s="494"/>
      <c r="Y17" s="494"/>
      <c r="Z17" s="494"/>
      <c r="AA17" s="493" t="s">
        <v>98</v>
      </c>
      <c r="AB17" s="494"/>
      <c r="AC17" s="494"/>
      <c r="AD17" s="494"/>
      <c r="AE17" s="494"/>
      <c r="AF17" s="494"/>
      <c r="AG17" s="495"/>
      <c r="AH17" s="280" t="s">
        <v>121</v>
      </c>
      <c r="AI17" s="281"/>
      <c r="AJ17" s="281"/>
      <c r="AK17" s="281"/>
      <c r="AL17" s="281"/>
      <c r="AM17" s="281"/>
      <c r="AN17" s="283"/>
      <c r="AO17" s="280" t="s">
        <v>215</v>
      </c>
      <c r="AP17" s="281"/>
      <c r="AQ17" s="281"/>
      <c r="AR17" s="281"/>
      <c r="AS17" s="281"/>
      <c r="AT17" s="281"/>
      <c r="AU17" s="283"/>
      <c r="AV17" s="280" t="s">
        <v>256</v>
      </c>
      <c r="AW17" s="281"/>
      <c r="AX17" s="281"/>
      <c r="AY17" s="281"/>
      <c r="AZ17" s="281"/>
      <c r="BA17" s="281"/>
      <c r="BB17" s="283"/>
      <c r="BC17" s="125" t="s">
        <v>131</v>
      </c>
    </row>
    <row r="18" spans="1:55" s="3" customFormat="1" ht="24" customHeight="1">
      <c r="A18" s="492"/>
      <c r="B18" s="458"/>
      <c r="C18" s="458"/>
      <c r="D18" s="458"/>
      <c r="E18" s="458"/>
      <c r="F18" s="496"/>
      <c r="G18" s="496"/>
      <c r="H18" s="496"/>
      <c r="I18" s="496"/>
      <c r="J18" s="496"/>
      <c r="K18" s="496"/>
      <c r="L18" s="498"/>
      <c r="M18" s="75" t="s">
        <v>56</v>
      </c>
      <c r="N18" s="76" t="s">
        <v>57</v>
      </c>
      <c r="O18" s="80" t="s">
        <v>119</v>
      </c>
      <c r="P18" s="76" t="s">
        <v>59</v>
      </c>
      <c r="Q18" s="80" t="s">
        <v>120</v>
      </c>
      <c r="R18" s="76" t="s">
        <v>58</v>
      </c>
      <c r="S18" s="76" t="s">
        <v>100</v>
      </c>
      <c r="T18" s="49" t="s">
        <v>56</v>
      </c>
      <c r="U18" s="50" t="s">
        <v>57</v>
      </c>
      <c r="V18" s="80" t="s">
        <v>119</v>
      </c>
      <c r="W18" s="50" t="s">
        <v>59</v>
      </c>
      <c r="X18" s="80" t="s">
        <v>120</v>
      </c>
      <c r="Y18" s="50" t="s">
        <v>58</v>
      </c>
      <c r="Z18" s="50" t="s">
        <v>54</v>
      </c>
      <c r="AA18" s="75" t="s">
        <v>56</v>
      </c>
      <c r="AB18" s="128" t="s">
        <v>57</v>
      </c>
      <c r="AC18" s="128" t="s">
        <v>119</v>
      </c>
      <c r="AD18" s="128" t="s">
        <v>59</v>
      </c>
      <c r="AE18" s="128" t="s">
        <v>120</v>
      </c>
      <c r="AF18" s="128" t="s">
        <v>58</v>
      </c>
      <c r="AG18" s="124" t="s">
        <v>55</v>
      </c>
      <c r="AH18" s="111" t="s">
        <v>56</v>
      </c>
      <c r="AI18" s="111" t="s">
        <v>57</v>
      </c>
      <c r="AJ18" s="111" t="s">
        <v>119</v>
      </c>
      <c r="AK18" s="111" t="s">
        <v>59</v>
      </c>
      <c r="AL18" s="111" t="s">
        <v>120</v>
      </c>
      <c r="AM18" s="111" t="s">
        <v>58</v>
      </c>
      <c r="AN18" s="284" t="s">
        <v>214</v>
      </c>
      <c r="AO18" s="313" t="s">
        <v>56</v>
      </c>
      <c r="AP18" s="313" t="s">
        <v>57</v>
      </c>
      <c r="AQ18" s="313" t="s">
        <v>119</v>
      </c>
      <c r="AR18" s="313" t="s">
        <v>59</v>
      </c>
      <c r="AS18" s="313" t="s">
        <v>120</v>
      </c>
      <c r="AT18" s="313" t="s">
        <v>58</v>
      </c>
      <c r="AU18" s="284" t="s">
        <v>214</v>
      </c>
      <c r="AV18" s="314" t="s">
        <v>56</v>
      </c>
      <c r="AW18" s="314" t="s">
        <v>57</v>
      </c>
      <c r="AX18" s="314" t="s">
        <v>119</v>
      </c>
      <c r="AY18" s="314" t="s">
        <v>59</v>
      </c>
      <c r="AZ18" s="314" t="s">
        <v>120</v>
      </c>
      <c r="BA18" s="314" t="s">
        <v>58</v>
      </c>
      <c r="BB18" s="284" t="s">
        <v>214</v>
      </c>
      <c r="BC18" s="125" t="s">
        <v>132</v>
      </c>
    </row>
    <row r="19" spans="1:55" ht="18" customHeight="1">
      <c r="A19" s="26"/>
      <c r="B19" s="5" t="s">
        <v>0</v>
      </c>
      <c r="C19" s="5"/>
      <c r="D19" s="5"/>
      <c r="E19" s="9"/>
      <c r="F19" s="5"/>
      <c r="G19" s="5"/>
      <c r="H19" s="5"/>
      <c r="I19" s="5"/>
      <c r="J19" s="5"/>
      <c r="K19" s="5"/>
      <c r="L19" s="5"/>
      <c r="M19" s="68">
        <v>52269128304</v>
      </c>
      <c r="N19" s="6">
        <v>54000913240</v>
      </c>
      <c r="O19" s="6">
        <f>M19+N19</f>
        <v>106270041544</v>
      </c>
      <c r="P19" s="6">
        <v>58369776806</v>
      </c>
      <c r="Q19" s="6">
        <f>O19+P19</f>
        <v>164639818350</v>
      </c>
      <c r="R19" s="6">
        <v>57510464031</v>
      </c>
      <c r="S19" s="6">
        <v>222150282381</v>
      </c>
      <c r="T19" s="7">
        <v>59831572066</v>
      </c>
      <c r="U19" s="6">
        <v>61111289166</v>
      </c>
      <c r="V19" s="6">
        <f>T19+U19</f>
        <v>120942861232</v>
      </c>
      <c r="W19" s="6">
        <v>64224115559</v>
      </c>
      <c r="X19" s="6">
        <f t="shared" ref="X19:X31" si="0">V19+W19</f>
        <v>185166976791</v>
      </c>
      <c r="Y19" s="6">
        <f>Z19-X19</f>
        <v>60962162562</v>
      </c>
      <c r="Z19" s="6">
        <v>246129139353</v>
      </c>
      <c r="AA19" s="7">
        <v>61756959347</v>
      </c>
      <c r="AB19" s="6">
        <v>61897457020</v>
      </c>
      <c r="AC19" s="6">
        <f>AA19+AB19</f>
        <v>123654416367</v>
      </c>
      <c r="AD19" s="6">
        <v>65290512936</v>
      </c>
      <c r="AE19" s="6">
        <f>AC19+AD19</f>
        <v>188944929303</v>
      </c>
      <c r="AF19" s="6">
        <f>AG19-AE19</f>
        <v>63475661910</v>
      </c>
      <c r="AG19" s="6">
        <v>252420591213</v>
      </c>
      <c r="AH19" s="112">
        <v>56519952177</v>
      </c>
      <c r="AI19" s="137">
        <v>62302203230</v>
      </c>
      <c r="AJ19" s="137">
        <f>AH19+AI19</f>
        <v>118822155407</v>
      </c>
      <c r="AK19" s="120">
        <v>67869258266</v>
      </c>
      <c r="AL19" s="180">
        <f>AJ19+AK19</f>
        <v>186691413673</v>
      </c>
      <c r="AM19" s="120">
        <f>AN19-AL19</f>
        <v>64884129461</v>
      </c>
      <c r="AN19" s="244">
        <v>251575543134</v>
      </c>
      <c r="AO19" s="112">
        <v>61231784366</v>
      </c>
      <c r="AP19" s="112">
        <v>59835235808</v>
      </c>
      <c r="AQ19" s="137">
        <f>AO19+AP19</f>
        <v>121067020174</v>
      </c>
      <c r="AR19" s="120">
        <f>AS19-AQ19</f>
        <v>65955177686</v>
      </c>
      <c r="AS19" s="112">
        <v>187022197860</v>
      </c>
      <c r="AT19" s="120">
        <f>AU19-AS19</f>
        <v>61633085245</v>
      </c>
      <c r="AU19" s="112">
        <v>248655283105</v>
      </c>
      <c r="AV19" s="112">
        <v>61912847708</v>
      </c>
      <c r="AW19" s="112">
        <f>AX19-AV19</f>
        <v>63333480281</v>
      </c>
      <c r="AX19" s="137">
        <v>125246327989</v>
      </c>
      <c r="AY19" s="120">
        <f>AZ19-AX19</f>
        <v>66858128183</v>
      </c>
      <c r="AZ19" s="112">
        <v>192104456172</v>
      </c>
      <c r="BA19" s="120">
        <f>BB19-AZ19</f>
        <v>-192104456172</v>
      </c>
      <c r="BB19" s="112">
        <f>StravisData取り込み!AB19</f>
        <v>0</v>
      </c>
      <c r="BC19" s="282"/>
    </row>
    <row r="20" spans="1:55" ht="18" customHeight="1">
      <c r="A20" s="26"/>
      <c r="B20" s="5" t="s">
        <v>61</v>
      </c>
      <c r="C20" s="5"/>
      <c r="D20" s="5"/>
      <c r="E20" s="9"/>
      <c r="F20" s="5"/>
      <c r="G20" s="5"/>
      <c r="H20" s="5"/>
      <c r="I20" s="5"/>
      <c r="J20" s="5"/>
      <c r="K20" s="5"/>
      <c r="L20" s="5"/>
      <c r="M20" s="68">
        <v>29174707426</v>
      </c>
      <c r="N20" s="6">
        <v>30324731749</v>
      </c>
      <c r="O20" s="6">
        <f t="shared" ref="O20:Q31" si="1">M20+N20</f>
        <v>59499439175</v>
      </c>
      <c r="P20" s="6">
        <v>32187445969</v>
      </c>
      <c r="Q20" s="6">
        <f t="shared" si="1"/>
        <v>91686885144</v>
      </c>
      <c r="R20" s="6">
        <v>32901982967</v>
      </c>
      <c r="S20" s="6">
        <v>124588868111</v>
      </c>
      <c r="T20" s="7">
        <v>34725038490</v>
      </c>
      <c r="U20" s="6">
        <v>34630539332</v>
      </c>
      <c r="V20" s="6">
        <f t="shared" ref="V20:V31" si="2">T20+U20</f>
        <v>69355577822</v>
      </c>
      <c r="W20" s="6">
        <v>35549712807</v>
      </c>
      <c r="X20" s="6">
        <f t="shared" si="0"/>
        <v>104905290629</v>
      </c>
      <c r="Y20" s="6">
        <f t="shared" ref="Y20:Y31" si="3">Z20-X20</f>
        <v>34190328823</v>
      </c>
      <c r="Z20" s="6">
        <v>139095619452</v>
      </c>
      <c r="AA20" s="7">
        <v>34646985477</v>
      </c>
      <c r="AB20" s="6">
        <v>34429607822</v>
      </c>
      <c r="AC20" s="6">
        <f t="shared" ref="AC20:AE31" si="4">AA20+AB20</f>
        <v>69076593299</v>
      </c>
      <c r="AD20" s="6">
        <v>36044916542</v>
      </c>
      <c r="AE20" s="6">
        <f t="shared" si="4"/>
        <v>105121509841</v>
      </c>
      <c r="AF20" s="6">
        <f t="shared" ref="AF20:AF31" si="5">AG20-AE20</f>
        <v>35725650948</v>
      </c>
      <c r="AG20" s="6">
        <v>140847160789</v>
      </c>
      <c r="AH20" s="94">
        <v>33390769032</v>
      </c>
      <c r="AI20" s="138">
        <v>35907702721</v>
      </c>
      <c r="AJ20" s="137">
        <f t="shared" ref="AJ20:AJ31" si="6">AH20+AI20</f>
        <v>69298471753</v>
      </c>
      <c r="AK20" s="121">
        <v>37316002219</v>
      </c>
      <c r="AL20" s="121">
        <f t="shared" ref="AL20:AL31" si="7">AJ20+AK20</f>
        <v>106614473972</v>
      </c>
      <c r="AM20" s="120">
        <f t="shared" ref="AM20:AM31" si="8">AN20-AL20</f>
        <v>36056701449</v>
      </c>
      <c r="AN20" s="134">
        <v>142671175421</v>
      </c>
      <c r="AO20" s="112">
        <v>34524162494</v>
      </c>
      <c r="AP20" s="112">
        <v>33209628196</v>
      </c>
      <c r="AQ20" s="137">
        <f t="shared" ref="AQ20:AQ31" si="9">AO20+AP20</f>
        <v>67733790690</v>
      </c>
      <c r="AR20" s="120">
        <f t="shared" ref="AR20:AR31" si="10">AS20-AQ20</f>
        <v>35716171526</v>
      </c>
      <c r="AS20" s="112">
        <v>103449962216</v>
      </c>
      <c r="AT20" s="120">
        <f t="shared" ref="AT20:AT31" si="11">AU20-AS20</f>
        <v>34084323865</v>
      </c>
      <c r="AU20" s="112">
        <v>137534286081</v>
      </c>
      <c r="AV20" s="112">
        <v>34291757747</v>
      </c>
      <c r="AW20" s="112">
        <f t="shared" ref="AW20:AW31" si="12">AX20-AV20</f>
        <v>34949260153</v>
      </c>
      <c r="AX20" s="137">
        <v>69241017900</v>
      </c>
      <c r="AY20" s="120">
        <f t="shared" ref="AY20:AY31" si="13">AZ20-AX20</f>
        <v>36179629303</v>
      </c>
      <c r="AZ20" s="112">
        <v>105420647203</v>
      </c>
      <c r="BA20" s="120">
        <f t="shared" ref="BA20:BA31" si="14">BB20-AZ20</f>
        <v>-105420647203</v>
      </c>
      <c r="BB20" s="112">
        <f>StravisData取り込み!AB20</f>
        <v>0</v>
      </c>
      <c r="BC20" s="282"/>
    </row>
    <row r="21" spans="1:55" ht="18" customHeight="1">
      <c r="A21" s="26"/>
      <c r="B21" s="5" t="s">
        <v>1</v>
      </c>
      <c r="C21" s="5"/>
      <c r="D21" s="5"/>
      <c r="E21" s="9"/>
      <c r="F21" s="5"/>
      <c r="G21" s="5"/>
      <c r="H21" s="5"/>
      <c r="I21" s="5"/>
      <c r="J21" s="5"/>
      <c r="K21" s="5"/>
      <c r="L21" s="5"/>
      <c r="M21" s="68">
        <v>23094420878</v>
      </c>
      <c r="N21" s="6">
        <v>23676181491</v>
      </c>
      <c r="O21" s="6">
        <f t="shared" si="1"/>
        <v>46770602369</v>
      </c>
      <c r="P21" s="6">
        <v>26182330837</v>
      </c>
      <c r="Q21" s="6">
        <f t="shared" si="1"/>
        <v>72952933206</v>
      </c>
      <c r="R21" s="6">
        <v>24608481064</v>
      </c>
      <c r="S21" s="6">
        <v>97561414270</v>
      </c>
      <c r="T21" s="7">
        <v>25106533576</v>
      </c>
      <c r="U21" s="6">
        <v>26480749834</v>
      </c>
      <c r="V21" s="6">
        <f t="shared" si="2"/>
        <v>51587283410</v>
      </c>
      <c r="W21" s="6">
        <v>28674402752</v>
      </c>
      <c r="X21" s="6">
        <f t="shared" si="0"/>
        <v>80261686162</v>
      </c>
      <c r="Y21" s="6">
        <f t="shared" si="3"/>
        <v>26771833739</v>
      </c>
      <c r="Z21" s="6">
        <v>107033519901</v>
      </c>
      <c r="AA21" s="7">
        <v>27109973870</v>
      </c>
      <c r="AB21" s="6">
        <v>27467849198</v>
      </c>
      <c r="AC21" s="6">
        <f t="shared" si="4"/>
        <v>54577823068</v>
      </c>
      <c r="AD21" s="6">
        <v>29245596394</v>
      </c>
      <c r="AE21" s="6">
        <f>AC21+AD21</f>
        <v>83823419462</v>
      </c>
      <c r="AF21" s="6">
        <f t="shared" si="5"/>
        <v>27750010962</v>
      </c>
      <c r="AG21" s="6">
        <v>111573430424</v>
      </c>
      <c r="AH21" s="94">
        <v>23129183145</v>
      </c>
      <c r="AI21" s="138">
        <v>26394500509</v>
      </c>
      <c r="AJ21" s="137">
        <f t="shared" si="6"/>
        <v>49523683654</v>
      </c>
      <c r="AK21" s="121">
        <v>30553256047</v>
      </c>
      <c r="AL21" s="121">
        <f>AJ21+AK21</f>
        <v>80076939701</v>
      </c>
      <c r="AM21" s="120">
        <f t="shared" si="8"/>
        <v>28827428012</v>
      </c>
      <c r="AN21" s="134">
        <v>108904367713</v>
      </c>
      <c r="AO21" s="112">
        <v>26707621872</v>
      </c>
      <c r="AP21" s="112">
        <v>26625607612</v>
      </c>
      <c r="AQ21" s="137">
        <f t="shared" si="9"/>
        <v>53333229484</v>
      </c>
      <c r="AR21" s="120">
        <f t="shared" si="10"/>
        <v>30239006160</v>
      </c>
      <c r="AS21" s="112">
        <v>83572235644</v>
      </c>
      <c r="AT21" s="120">
        <f t="shared" si="11"/>
        <v>27548761380</v>
      </c>
      <c r="AU21" s="112">
        <v>111120997024</v>
      </c>
      <c r="AV21" s="112">
        <v>27621089961</v>
      </c>
      <c r="AW21" s="112">
        <f t="shared" si="12"/>
        <v>28384220128</v>
      </c>
      <c r="AX21" s="137">
        <v>56005310089</v>
      </c>
      <c r="AY21" s="120">
        <f t="shared" si="13"/>
        <v>30678498880</v>
      </c>
      <c r="AZ21" s="112">
        <v>86683808969</v>
      </c>
      <c r="BA21" s="120">
        <f t="shared" si="14"/>
        <v>-86683808969</v>
      </c>
      <c r="BB21" s="112">
        <f>StravisData取り込み!AB21</f>
        <v>0</v>
      </c>
      <c r="BC21" s="282"/>
    </row>
    <row r="22" spans="1:55" ht="18" customHeight="1">
      <c r="A22" s="26"/>
      <c r="B22" s="29" t="s">
        <v>2</v>
      </c>
      <c r="C22" s="5"/>
      <c r="D22" s="5"/>
      <c r="E22" s="9"/>
      <c r="F22" s="5"/>
      <c r="G22" s="5"/>
      <c r="H22" s="5"/>
      <c r="I22" s="5"/>
      <c r="J22" s="5"/>
      <c r="K22" s="5"/>
      <c r="L22" s="5"/>
      <c r="M22" s="68">
        <v>17226681549</v>
      </c>
      <c r="N22" s="6">
        <v>18076787600</v>
      </c>
      <c r="O22" s="6">
        <f t="shared" si="1"/>
        <v>35303469149</v>
      </c>
      <c r="P22" s="6">
        <v>18338182527</v>
      </c>
      <c r="Q22" s="6">
        <f t="shared" si="1"/>
        <v>53641651676</v>
      </c>
      <c r="R22" s="6">
        <v>19736526864</v>
      </c>
      <c r="S22" s="6">
        <v>73378178540</v>
      </c>
      <c r="T22" s="7">
        <v>19008288399</v>
      </c>
      <c r="U22" s="6">
        <v>19770655954</v>
      </c>
      <c r="V22" s="6">
        <f t="shared" si="2"/>
        <v>38778944353</v>
      </c>
      <c r="W22" s="6">
        <v>19572836033</v>
      </c>
      <c r="X22" s="6">
        <f t="shared" si="0"/>
        <v>58351780386</v>
      </c>
      <c r="Y22" s="6">
        <f t="shared" si="3"/>
        <v>20556247497</v>
      </c>
      <c r="Z22" s="6">
        <v>78908027883</v>
      </c>
      <c r="AA22" s="7">
        <v>19979419747</v>
      </c>
      <c r="AB22" s="6">
        <v>20844614579</v>
      </c>
      <c r="AC22" s="6">
        <f t="shared" si="4"/>
        <v>40824034326</v>
      </c>
      <c r="AD22" s="6">
        <v>20754665300</v>
      </c>
      <c r="AE22" s="6">
        <f t="shared" si="4"/>
        <v>61578699626</v>
      </c>
      <c r="AF22" s="6">
        <f t="shared" si="5"/>
        <v>21153585271</v>
      </c>
      <c r="AG22" s="6">
        <v>82732284897</v>
      </c>
      <c r="AH22" s="94">
        <v>19715781446</v>
      </c>
      <c r="AI22" s="138">
        <v>19469768615</v>
      </c>
      <c r="AJ22" s="137">
        <f t="shared" si="6"/>
        <v>39185550061</v>
      </c>
      <c r="AK22" s="121">
        <v>21701118225</v>
      </c>
      <c r="AL22" s="121">
        <f>AJ22+AK22</f>
        <v>60886668286</v>
      </c>
      <c r="AM22" s="120">
        <f t="shared" si="8"/>
        <v>21188861650</v>
      </c>
      <c r="AN22" s="134">
        <v>82075529936</v>
      </c>
      <c r="AO22" s="112">
        <v>20933332905</v>
      </c>
      <c r="AP22" s="112">
        <v>20658935279</v>
      </c>
      <c r="AQ22" s="137">
        <f t="shared" si="9"/>
        <v>41592268184</v>
      </c>
      <c r="AR22" s="120">
        <f t="shared" si="10"/>
        <v>21538484772</v>
      </c>
      <c r="AS22" s="112">
        <v>63130752956</v>
      </c>
      <c r="AT22" s="120">
        <f t="shared" si="11"/>
        <v>21025979974</v>
      </c>
      <c r="AU22" s="112">
        <v>84156732930</v>
      </c>
      <c r="AV22" s="112">
        <v>21172227858</v>
      </c>
      <c r="AW22" s="112">
        <f t="shared" si="12"/>
        <v>21574622933</v>
      </c>
      <c r="AX22" s="137">
        <v>42746850791</v>
      </c>
      <c r="AY22" s="120">
        <f t="shared" si="13"/>
        <v>22057639992</v>
      </c>
      <c r="AZ22" s="112">
        <v>64804490783</v>
      </c>
      <c r="BA22" s="120">
        <f>BB22-AZ22</f>
        <v>-64804490783</v>
      </c>
      <c r="BB22" s="112">
        <f>StravisData取り込み!AB22</f>
        <v>0</v>
      </c>
      <c r="BC22" s="282"/>
    </row>
    <row r="23" spans="1:55" ht="18" customHeight="1">
      <c r="A23" s="26"/>
      <c r="B23" s="30"/>
      <c r="C23" s="5" t="s">
        <v>3</v>
      </c>
      <c r="D23" s="5"/>
      <c r="E23" s="9"/>
      <c r="F23" s="5"/>
      <c r="G23" s="5"/>
      <c r="H23" s="5"/>
      <c r="I23" s="5"/>
      <c r="J23" s="5"/>
      <c r="K23" s="5"/>
      <c r="L23" s="5"/>
      <c r="M23" s="68">
        <v>7361425396</v>
      </c>
      <c r="N23" s="6">
        <v>7953513969</v>
      </c>
      <c r="O23" s="6">
        <f t="shared" si="1"/>
        <v>15314939365</v>
      </c>
      <c r="P23" s="6">
        <v>7857653218</v>
      </c>
      <c r="Q23" s="6">
        <f t="shared" si="1"/>
        <v>23172592583</v>
      </c>
      <c r="R23" s="6">
        <v>9094038961</v>
      </c>
      <c r="S23" s="6">
        <v>32266631544</v>
      </c>
      <c r="T23" s="7">
        <v>8228736407</v>
      </c>
      <c r="U23" s="6">
        <v>8679185534</v>
      </c>
      <c r="V23" s="6">
        <f t="shared" si="2"/>
        <v>16907921941</v>
      </c>
      <c r="W23" s="6">
        <v>8372667350</v>
      </c>
      <c r="X23" s="6">
        <f t="shared" si="0"/>
        <v>25280589291</v>
      </c>
      <c r="Y23" s="6">
        <f t="shared" si="3"/>
        <v>9372338025</v>
      </c>
      <c r="Z23" s="6">
        <v>34652927316</v>
      </c>
      <c r="AA23" s="7">
        <v>8848071656</v>
      </c>
      <c r="AB23" s="6">
        <v>9364721499</v>
      </c>
      <c r="AC23" s="6">
        <f t="shared" si="4"/>
        <v>18212793155</v>
      </c>
      <c r="AD23" s="6">
        <v>9660758527</v>
      </c>
      <c r="AE23" s="6">
        <f t="shared" si="4"/>
        <v>27873551682</v>
      </c>
      <c r="AF23" s="6">
        <f t="shared" si="5"/>
        <v>10484199733</v>
      </c>
      <c r="AG23" s="6">
        <v>38357751415</v>
      </c>
      <c r="AH23" s="94">
        <v>8380770311</v>
      </c>
      <c r="AI23" s="138">
        <v>8424658313</v>
      </c>
      <c r="AJ23" s="137">
        <f t="shared" si="6"/>
        <v>16805428624</v>
      </c>
      <c r="AK23" s="121">
        <v>9904476152</v>
      </c>
      <c r="AL23" s="121">
        <f>AJ23+AK23</f>
        <v>26709904776</v>
      </c>
      <c r="AM23" s="120">
        <f t="shared" si="8"/>
        <v>10211457050</v>
      </c>
      <c r="AN23" s="134">
        <v>36921361826</v>
      </c>
      <c r="AO23" s="112">
        <v>9388826864</v>
      </c>
      <c r="AP23" s="112">
        <v>9554853731</v>
      </c>
      <c r="AQ23" s="137">
        <f t="shared" si="9"/>
        <v>18943680595</v>
      </c>
      <c r="AR23" s="120">
        <f t="shared" si="10"/>
        <v>10047029539</v>
      </c>
      <c r="AS23" s="112">
        <v>28990710134</v>
      </c>
      <c r="AT23" s="120">
        <f t="shared" si="11"/>
        <v>10060917261</v>
      </c>
      <c r="AU23" s="112">
        <v>39051627395</v>
      </c>
      <c r="AV23" s="112">
        <v>9746212555</v>
      </c>
      <c r="AW23" s="112">
        <f t="shared" si="12"/>
        <v>10242470075</v>
      </c>
      <c r="AX23" s="137">
        <v>19988682630</v>
      </c>
      <c r="AY23" s="120">
        <f t="shared" si="13"/>
        <v>9988180653</v>
      </c>
      <c r="AZ23" s="112">
        <v>29976863283</v>
      </c>
      <c r="BA23" s="120">
        <f t="shared" si="14"/>
        <v>-29976863283</v>
      </c>
      <c r="BB23" s="112">
        <f>StravisData取り込み!AB23</f>
        <v>0</v>
      </c>
      <c r="BC23" s="282"/>
    </row>
    <row r="24" spans="1:55" ht="18" customHeight="1">
      <c r="A24" s="26"/>
      <c r="B24" s="30"/>
      <c r="C24" s="5" t="s">
        <v>4</v>
      </c>
      <c r="D24" s="5"/>
      <c r="E24" s="9"/>
      <c r="F24" s="5"/>
      <c r="G24" s="5"/>
      <c r="H24" s="5"/>
      <c r="I24" s="5"/>
      <c r="J24" s="5"/>
      <c r="K24" s="5"/>
      <c r="L24" s="5"/>
      <c r="M24" s="68">
        <v>3365599303</v>
      </c>
      <c r="N24" s="6">
        <v>3469741086</v>
      </c>
      <c r="O24" s="6">
        <f t="shared" si="1"/>
        <v>6835340389</v>
      </c>
      <c r="P24" s="6">
        <v>3868303952</v>
      </c>
      <c r="Q24" s="6">
        <f t="shared" si="1"/>
        <v>10703644341</v>
      </c>
      <c r="R24" s="6">
        <v>3722162857</v>
      </c>
      <c r="S24" s="6">
        <v>14425807198</v>
      </c>
      <c r="T24" s="7">
        <v>3934110875</v>
      </c>
      <c r="U24" s="6">
        <v>3913820216</v>
      </c>
      <c r="V24" s="6">
        <f t="shared" si="2"/>
        <v>7847931091</v>
      </c>
      <c r="W24" s="6">
        <v>4269910228</v>
      </c>
      <c r="X24" s="6">
        <f t="shared" si="0"/>
        <v>12117841319</v>
      </c>
      <c r="Y24" s="6">
        <f t="shared" si="3"/>
        <v>4091742378</v>
      </c>
      <c r="Z24" s="6">
        <v>16209583697</v>
      </c>
      <c r="AA24" s="7">
        <v>4077733100</v>
      </c>
      <c r="AB24" s="6">
        <v>4248851125</v>
      </c>
      <c r="AC24" s="6">
        <f t="shared" si="4"/>
        <v>8326584225</v>
      </c>
      <c r="AD24" s="6">
        <v>4340216588</v>
      </c>
      <c r="AE24" s="6">
        <f t="shared" si="4"/>
        <v>12666800813</v>
      </c>
      <c r="AF24" s="6">
        <f t="shared" si="5"/>
        <v>4207418693</v>
      </c>
      <c r="AG24" s="6">
        <v>16874219506</v>
      </c>
      <c r="AH24" s="94">
        <v>4168903581</v>
      </c>
      <c r="AI24" s="138">
        <v>4115404987</v>
      </c>
      <c r="AJ24" s="137">
        <f t="shared" si="6"/>
        <v>8284308568</v>
      </c>
      <c r="AK24" s="121">
        <v>4564903395</v>
      </c>
      <c r="AL24" s="121">
        <f t="shared" si="7"/>
        <v>12849211963</v>
      </c>
      <c r="AM24" s="120">
        <f t="shared" si="8"/>
        <v>4495875240</v>
      </c>
      <c r="AN24" s="134">
        <v>17345087203</v>
      </c>
      <c r="AO24" s="112">
        <v>4124081078</v>
      </c>
      <c r="AP24" s="112">
        <v>4079893314</v>
      </c>
      <c r="AQ24" s="137">
        <f t="shared" si="9"/>
        <v>8203974392</v>
      </c>
      <c r="AR24" s="120">
        <f t="shared" si="10"/>
        <v>4658681781</v>
      </c>
      <c r="AS24" s="112">
        <v>12862656173</v>
      </c>
      <c r="AT24" s="120">
        <f t="shared" si="11"/>
        <v>4365879926</v>
      </c>
      <c r="AU24" s="112">
        <v>17228536099</v>
      </c>
      <c r="AV24" s="112">
        <v>4534306880</v>
      </c>
      <c r="AW24" s="112">
        <f>AX24-AV24</f>
        <v>4452443853</v>
      </c>
      <c r="AX24" s="137">
        <v>8986750733</v>
      </c>
      <c r="AY24" s="120">
        <f t="shared" si="13"/>
        <v>4785494672</v>
      </c>
      <c r="AZ24" s="112">
        <v>13772245405</v>
      </c>
      <c r="BA24" s="120">
        <f t="shared" si="14"/>
        <v>-13772245405</v>
      </c>
      <c r="BB24" s="112">
        <f>StravisData取り込み!AB24</f>
        <v>0</v>
      </c>
      <c r="BC24" s="282"/>
    </row>
    <row r="25" spans="1:55" ht="18" customHeight="1">
      <c r="A25" s="26"/>
      <c r="B25" s="30"/>
      <c r="C25" s="5" t="s">
        <v>5</v>
      </c>
      <c r="D25" s="5"/>
      <c r="E25" s="9"/>
      <c r="F25" s="5"/>
      <c r="G25" s="5"/>
      <c r="H25" s="5"/>
      <c r="I25" s="5"/>
      <c r="J25" s="5"/>
      <c r="K25" s="5"/>
      <c r="L25" s="5"/>
      <c r="M25" s="68">
        <v>4192770917</v>
      </c>
      <c r="N25" s="6">
        <v>4487603017</v>
      </c>
      <c r="O25" s="6">
        <f t="shared" si="1"/>
        <v>8680373934</v>
      </c>
      <c r="P25" s="6">
        <v>4531371874</v>
      </c>
      <c r="Q25" s="6">
        <f t="shared" si="1"/>
        <v>13211745808</v>
      </c>
      <c r="R25" s="6">
        <v>4660805661</v>
      </c>
      <c r="S25" s="6">
        <v>17872551469</v>
      </c>
      <c r="T25" s="7">
        <v>4393560045</v>
      </c>
      <c r="U25" s="6">
        <v>4609075952</v>
      </c>
      <c r="V25" s="6">
        <f t="shared" si="2"/>
        <v>9002635997</v>
      </c>
      <c r="W25" s="6">
        <v>4566147824</v>
      </c>
      <c r="X25" s="6">
        <f t="shared" si="0"/>
        <v>13568783821</v>
      </c>
      <c r="Y25" s="6">
        <f t="shared" si="3"/>
        <v>4183368484</v>
      </c>
      <c r="Z25" s="6">
        <v>17752152305</v>
      </c>
      <c r="AA25" s="7">
        <v>4391749428</v>
      </c>
      <c r="AB25" s="6">
        <v>4762648066</v>
      </c>
      <c r="AC25" s="6">
        <f t="shared" si="4"/>
        <v>9154397494</v>
      </c>
      <c r="AD25" s="6">
        <v>4353716008</v>
      </c>
      <c r="AE25" s="6">
        <f t="shared" si="4"/>
        <v>13508113502</v>
      </c>
      <c r="AF25" s="6">
        <f t="shared" si="5"/>
        <v>4064875225</v>
      </c>
      <c r="AG25" s="6">
        <v>17572988727</v>
      </c>
      <c r="AH25" s="94">
        <v>4497671202</v>
      </c>
      <c r="AI25" s="138">
        <v>4390375157</v>
      </c>
      <c r="AJ25" s="137">
        <f t="shared" si="6"/>
        <v>8888046359</v>
      </c>
      <c r="AK25" s="121">
        <v>4803691277</v>
      </c>
      <c r="AL25" s="121">
        <f t="shared" si="7"/>
        <v>13691737636</v>
      </c>
      <c r="AM25" s="120">
        <f t="shared" si="8"/>
        <v>3995091404</v>
      </c>
      <c r="AN25" s="134">
        <v>17686829040</v>
      </c>
      <c r="AO25" s="112">
        <v>4691935449</v>
      </c>
      <c r="AP25" s="112">
        <v>4435813011</v>
      </c>
      <c r="AQ25" s="137">
        <f t="shared" si="9"/>
        <v>9127748460</v>
      </c>
      <c r="AR25" s="120">
        <f t="shared" si="10"/>
        <v>4309483289</v>
      </c>
      <c r="AS25" s="112">
        <v>13437231749</v>
      </c>
      <c r="AT25" s="120">
        <f t="shared" si="11"/>
        <v>4195159309</v>
      </c>
      <c r="AU25" s="112">
        <v>17632391058</v>
      </c>
      <c r="AV25" s="112">
        <v>4344675808</v>
      </c>
      <c r="AW25" s="112">
        <f t="shared" si="12"/>
        <v>4547218532</v>
      </c>
      <c r="AX25" s="137">
        <v>8891894340</v>
      </c>
      <c r="AY25" s="120">
        <f t="shared" si="13"/>
        <v>4625559647</v>
      </c>
      <c r="AZ25" s="112">
        <v>13517453987</v>
      </c>
      <c r="BA25" s="120">
        <f t="shared" si="14"/>
        <v>-13517453987</v>
      </c>
      <c r="BB25" s="112">
        <f>StravisData取り込み!AB25</f>
        <v>0</v>
      </c>
      <c r="BC25" s="282"/>
    </row>
    <row r="26" spans="1:55" ht="18" customHeight="1">
      <c r="A26" s="26"/>
      <c r="B26" s="31"/>
      <c r="C26" s="5" t="s">
        <v>6</v>
      </c>
      <c r="D26" s="5"/>
      <c r="E26" s="9"/>
      <c r="F26" s="5"/>
      <c r="G26" s="5"/>
      <c r="H26" s="5"/>
      <c r="I26" s="5"/>
      <c r="J26" s="5"/>
      <c r="K26" s="5"/>
      <c r="L26" s="5"/>
      <c r="M26" s="68">
        <v>2306885933</v>
      </c>
      <c r="N26" s="6">
        <v>2165929528</v>
      </c>
      <c r="O26" s="6">
        <f t="shared" si="1"/>
        <v>4472815461</v>
      </c>
      <c r="P26" s="6">
        <v>2080853483</v>
      </c>
      <c r="Q26" s="6">
        <f t="shared" si="1"/>
        <v>6553668944</v>
      </c>
      <c r="R26" s="6">
        <v>2259519385</v>
      </c>
      <c r="S26" s="6">
        <v>8813188329</v>
      </c>
      <c r="T26" s="7">
        <v>2451881072</v>
      </c>
      <c r="U26" s="6">
        <v>2568574252</v>
      </c>
      <c r="V26" s="6">
        <f t="shared" si="2"/>
        <v>5020455324</v>
      </c>
      <c r="W26" s="6">
        <v>2364110631</v>
      </c>
      <c r="X26" s="6">
        <f t="shared" si="0"/>
        <v>7384565955</v>
      </c>
      <c r="Y26" s="6">
        <f t="shared" si="3"/>
        <v>2908798610</v>
      </c>
      <c r="Z26" s="6">
        <v>10293364565</v>
      </c>
      <c r="AA26" s="7">
        <v>2661865563</v>
      </c>
      <c r="AB26" s="6">
        <v>2468393889</v>
      </c>
      <c r="AC26" s="6">
        <f t="shared" si="4"/>
        <v>5130259452</v>
      </c>
      <c r="AD26" s="6">
        <v>2399974177</v>
      </c>
      <c r="AE26" s="6">
        <f t="shared" si="4"/>
        <v>7530233629</v>
      </c>
      <c r="AF26" s="6">
        <f t="shared" si="5"/>
        <v>2397091620</v>
      </c>
      <c r="AG26" s="6">
        <v>9927325249</v>
      </c>
      <c r="AH26" s="94">
        <v>2668436352</v>
      </c>
      <c r="AI26" s="138">
        <v>2539330158</v>
      </c>
      <c r="AJ26" s="137">
        <f t="shared" si="6"/>
        <v>5207766510</v>
      </c>
      <c r="AK26" s="121">
        <v>2428047401</v>
      </c>
      <c r="AL26" s="121">
        <f t="shared" si="7"/>
        <v>7635813911</v>
      </c>
      <c r="AM26" s="120">
        <f t="shared" si="8"/>
        <v>2486437956</v>
      </c>
      <c r="AN26" s="134">
        <v>10122251867</v>
      </c>
      <c r="AO26" s="112">
        <v>2728489514</v>
      </c>
      <c r="AP26" s="112">
        <v>2588375223</v>
      </c>
      <c r="AQ26" s="137">
        <f t="shared" si="9"/>
        <v>5316864737</v>
      </c>
      <c r="AR26" s="120">
        <f t="shared" si="10"/>
        <v>2523290163</v>
      </c>
      <c r="AS26" s="112">
        <v>7840154900</v>
      </c>
      <c r="AT26" s="120">
        <f t="shared" si="11"/>
        <v>2404023478</v>
      </c>
      <c r="AU26" s="112">
        <v>10244178378</v>
      </c>
      <c r="AV26" s="112">
        <v>2547032615</v>
      </c>
      <c r="AW26" s="112">
        <f t="shared" si="12"/>
        <v>2332490473</v>
      </c>
      <c r="AX26" s="137">
        <v>4879523088</v>
      </c>
      <c r="AY26" s="120">
        <f t="shared" si="13"/>
        <v>2658405020</v>
      </c>
      <c r="AZ26" s="112">
        <v>7537928108</v>
      </c>
      <c r="BA26" s="120">
        <f t="shared" si="14"/>
        <v>-7537928108</v>
      </c>
      <c r="BB26" s="112">
        <f>StravisData取り込み!AB26</f>
        <v>0</v>
      </c>
      <c r="BC26" s="282"/>
    </row>
    <row r="27" spans="1:55" ht="18" customHeight="1">
      <c r="A27" s="26"/>
      <c r="B27" s="5" t="s">
        <v>7</v>
      </c>
      <c r="C27" s="5"/>
      <c r="D27" s="5"/>
      <c r="E27" s="9"/>
      <c r="F27" s="5"/>
      <c r="G27" s="5"/>
      <c r="H27" s="5"/>
      <c r="I27" s="5"/>
      <c r="J27" s="5"/>
      <c r="K27" s="5"/>
      <c r="L27" s="5"/>
      <c r="M27" s="68">
        <v>5867739329</v>
      </c>
      <c r="N27" s="6">
        <v>5599393891</v>
      </c>
      <c r="O27" s="6">
        <f t="shared" si="1"/>
        <v>11467133220</v>
      </c>
      <c r="P27" s="6">
        <v>7844148310</v>
      </c>
      <c r="Q27" s="6">
        <f t="shared" si="1"/>
        <v>19311281530</v>
      </c>
      <c r="R27" s="6">
        <v>4871954200</v>
      </c>
      <c r="S27" s="6">
        <v>24183235730</v>
      </c>
      <c r="T27" s="7">
        <v>6098245177</v>
      </c>
      <c r="U27" s="6">
        <v>6710093880</v>
      </c>
      <c r="V27" s="6">
        <f t="shared" si="2"/>
        <v>12808339057</v>
      </c>
      <c r="W27" s="6">
        <v>9101566719</v>
      </c>
      <c r="X27" s="6">
        <f t="shared" si="0"/>
        <v>21909905776</v>
      </c>
      <c r="Y27" s="6">
        <f t="shared" si="3"/>
        <v>6215586242</v>
      </c>
      <c r="Z27" s="6">
        <v>28125492018</v>
      </c>
      <c r="AA27" s="7">
        <v>7130554123</v>
      </c>
      <c r="AB27" s="6">
        <v>6623234619</v>
      </c>
      <c r="AC27" s="6">
        <f t="shared" si="4"/>
        <v>13753788742</v>
      </c>
      <c r="AD27" s="6">
        <v>8490931094</v>
      </c>
      <c r="AE27" s="6">
        <f t="shared" si="4"/>
        <v>22244719836</v>
      </c>
      <c r="AF27" s="6">
        <f t="shared" si="5"/>
        <v>6596425691</v>
      </c>
      <c r="AG27" s="6">
        <v>28841145527</v>
      </c>
      <c r="AH27" s="94">
        <v>3413401699</v>
      </c>
      <c r="AI27" s="138">
        <v>6924731894</v>
      </c>
      <c r="AJ27" s="137">
        <f t="shared" si="6"/>
        <v>10338133593</v>
      </c>
      <c r="AK27" s="121">
        <v>8852137822</v>
      </c>
      <c r="AL27" s="121">
        <f t="shared" si="7"/>
        <v>19190271415</v>
      </c>
      <c r="AM27" s="120">
        <f t="shared" si="8"/>
        <v>7638566362</v>
      </c>
      <c r="AN27" s="134">
        <v>26828837777</v>
      </c>
      <c r="AO27" s="112">
        <v>5774288967</v>
      </c>
      <c r="AP27" s="112">
        <v>5966672333</v>
      </c>
      <c r="AQ27" s="137">
        <f t="shared" si="9"/>
        <v>11740961300</v>
      </c>
      <c r="AR27" s="120">
        <f t="shared" si="10"/>
        <v>8700521388</v>
      </c>
      <c r="AS27" s="112">
        <v>20441482688</v>
      </c>
      <c r="AT27" s="120">
        <f t="shared" si="11"/>
        <v>6522781406</v>
      </c>
      <c r="AU27" s="112">
        <v>26964264094</v>
      </c>
      <c r="AV27" s="112">
        <v>6448862103</v>
      </c>
      <c r="AW27" s="112">
        <f t="shared" si="12"/>
        <v>6809597195</v>
      </c>
      <c r="AX27" s="137">
        <v>13258459298</v>
      </c>
      <c r="AY27" s="120">
        <f t="shared" si="13"/>
        <v>8620858888</v>
      </c>
      <c r="AZ27" s="112">
        <v>21879318186</v>
      </c>
      <c r="BA27" s="120">
        <f t="shared" si="14"/>
        <v>-21879318186</v>
      </c>
      <c r="BB27" s="112">
        <f>StravisData取り込み!AB27</f>
        <v>0</v>
      </c>
      <c r="BC27" s="282"/>
    </row>
    <row r="28" spans="1:55" ht="18" customHeight="1">
      <c r="A28" s="26"/>
      <c r="B28" s="5" t="s">
        <v>8</v>
      </c>
      <c r="C28" s="5"/>
      <c r="D28" s="5"/>
      <c r="E28" s="9"/>
      <c r="F28" s="5"/>
      <c r="G28" s="5"/>
      <c r="H28" s="5"/>
      <c r="I28" s="5"/>
      <c r="J28" s="5"/>
      <c r="K28" s="5"/>
      <c r="L28" s="5"/>
      <c r="M28" s="68">
        <v>5891717120</v>
      </c>
      <c r="N28" s="6">
        <v>6326781394</v>
      </c>
      <c r="O28" s="6">
        <f t="shared" si="1"/>
        <v>12218498514</v>
      </c>
      <c r="P28" s="6">
        <v>8718039029</v>
      </c>
      <c r="Q28" s="6">
        <f t="shared" si="1"/>
        <v>20936537543</v>
      </c>
      <c r="R28" s="6">
        <v>4679182957</v>
      </c>
      <c r="S28" s="6">
        <v>25615720500</v>
      </c>
      <c r="T28" s="7">
        <v>6061436718</v>
      </c>
      <c r="U28" s="6">
        <v>6271773506</v>
      </c>
      <c r="V28" s="6">
        <f t="shared" si="2"/>
        <v>12333210224</v>
      </c>
      <c r="W28" s="6">
        <v>8896967509</v>
      </c>
      <c r="X28" s="6">
        <f t="shared" si="0"/>
        <v>21230177733</v>
      </c>
      <c r="Y28" s="6">
        <f t="shared" si="3"/>
        <v>5315409508</v>
      </c>
      <c r="Z28" s="6">
        <v>26545587241</v>
      </c>
      <c r="AA28" s="7">
        <v>6339457537</v>
      </c>
      <c r="AB28" s="6">
        <v>6438354932</v>
      </c>
      <c r="AC28" s="6">
        <f t="shared" si="4"/>
        <v>12777812469</v>
      </c>
      <c r="AD28" s="6">
        <v>9551044403</v>
      </c>
      <c r="AE28" s="6">
        <f t="shared" si="4"/>
        <v>22328856872</v>
      </c>
      <c r="AF28" s="6">
        <f t="shared" si="5"/>
        <v>6297058441</v>
      </c>
      <c r="AG28" s="6">
        <v>28625915313</v>
      </c>
      <c r="AH28" s="94">
        <v>3501844356</v>
      </c>
      <c r="AI28" s="138">
        <v>7055374795</v>
      </c>
      <c r="AJ28" s="137">
        <f t="shared" si="6"/>
        <v>10557219151</v>
      </c>
      <c r="AK28" s="121">
        <v>8869641440</v>
      </c>
      <c r="AL28" s="121">
        <f t="shared" si="7"/>
        <v>19426860591</v>
      </c>
      <c r="AM28" s="120">
        <f t="shared" si="8"/>
        <v>6752740216</v>
      </c>
      <c r="AN28" s="134">
        <v>26179600807</v>
      </c>
      <c r="AO28" s="112">
        <v>6232176196</v>
      </c>
      <c r="AP28" s="112">
        <v>6327963689</v>
      </c>
      <c r="AQ28" s="137">
        <f t="shared" si="9"/>
        <v>12560139885</v>
      </c>
      <c r="AR28" s="120">
        <f t="shared" si="10"/>
        <v>8280116984</v>
      </c>
      <c r="AS28" s="112">
        <v>20840256869</v>
      </c>
      <c r="AT28" s="120">
        <f t="shared" si="11"/>
        <v>6591821301</v>
      </c>
      <c r="AU28" s="112">
        <v>27432078170</v>
      </c>
      <c r="AV28" s="112">
        <v>6069012507</v>
      </c>
      <c r="AW28" s="112">
        <f t="shared" si="12"/>
        <v>6750545420</v>
      </c>
      <c r="AX28" s="137">
        <v>12819557927</v>
      </c>
      <c r="AY28" s="120">
        <f t="shared" si="13"/>
        <v>8943057323</v>
      </c>
      <c r="AZ28" s="112">
        <v>21762615250</v>
      </c>
      <c r="BA28" s="120">
        <f t="shared" si="14"/>
        <v>-21762615250</v>
      </c>
      <c r="BB28" s="112">
        <f>StravisData取り込み!AB28</f>
        <v>0</v>
      </c>
      <c r="BC28" s="282"/>
    </row>
    <row r="29" spans="1:55" ht="18" customHeight="1">
      <c r="A29" s="26"/>
      <c r="B29" s="5" t="s">
        <v>9</v>
      </c>
      <c r="C29" s="5"/>
      <c r="D29" s="5"/>
      <c r="E29" s="9"/>
      <c r="F29" s="5"/>
      <c r="G29" s="5"/>
      <c r="H29" s="5"/>
      <c r="I29" s="5"/>
      <c r="J29" s="5"/>
      <c r="K29" s="5"/>
      <c r="L29" s="5"/>
      <c r="M29" s="68">
        <v>-34531785</v>
      </c>
      <c r="N29" s="6">
        <v>-63689115</v>
      </c>
      <c r="O29" s="6">
        <f t="shared" si="1"/>
        <v>-98220900</v>
      </c>
      <c r="P29" s="6">
        <v>-964531567</v>
      </c>
      <c r="Q29" s="6">
        <f t="shared" si="1"/>
        <v>-1062752467</v>
      </c>
      <c r="R29" s="6">
        <v>-335119350</v>
      </c>
      <c r="S29" s="6">
        <v>-1397871817</v>
      </c>
      <c r="T29" s="7">
        <v>-40649348</v>
      </c>
      <c r="U29" s="6">
        <v>-69804968</v>
      </c>
      <c r="V29" s="6">
        <f t="shared" si="2"/>
        <v>-110454316</v>
      </c>
      <c r="W29" s="6">
        <v>313303883</v>
      </c>
      <c r="X29" s="6">
        <f t="shared" si="0"/>
        <v>202849567</v>
      </c>
      <c r="Y29" s="6">
        <f t="shared" si="3"/>
        <v>-625398784</v>
      </c>
      <c r="Z29" s="6">
        <v>-422549217</v>
      </c>
      <c r="AA29" s="7">
        <v>-116378566</v>
      </c>
      <c r="AB29" s="6">
        <v>-81117429</v>
      </c>
      <c r="AC29" s="6">
        <f t="shared" si="4"/>
        <v>-197495995</v>
      </c>
      <c r="AD29" s="6">
        <v>-116306904</v>
      </c>
      <c r="AE29" s="6">
        <f t="shared" si="4"/>
        <v>-313802899</v>
      </c>
      <c r="AF29" s="6">
        <f t="shared" si="5"/>
        <v>-611656354</v>
      </c>
      <c r="AG29" s="6">
        <v>-925459253</v>
      </c>
      <c r="AH29" s="94">
        <v>-38067508</v>
      </c>
      <c r="AI29" s="138">
        <v>-37988392</v>
      </c>
      <c r="AJ29" s="137">
        <f t="shared" si="6"/>
        <v>-76055900</v>
      </c>
      <c r="AK29" s="121">
        <v>-49753091</v>
      </c>
      <c r="AL29" s="121">
        <f t="shared" si="7"/>
        <v>-125808991</v>
      </c>
      <c r="AM29" s="120">
        <f t="shared" si="8"/>
        <v>45347809</v>
      </c>
      <c r="AN29" s="134">
        <v>-80461182</v>
      </c>
      <c r="AO29" s="112">
        <v>114677063</v>
      </c>
      <c r="AP29" s="112">
        <v>1506538087</v>
      </c>
      <c r="AQ29" s="137">
        <f t="shared" si="9"/>
        <v>1621215150</v>
      </c>
      <c r="AR29" s="120">
        <f t="shared" si="10"/>
        <v>-269506562</v>
      </c>
      <c r="AS29" s="112">
        <v>1351708588</v>
      </c>
      <c r="AT29" s="120">
        <f t="shared" si="11"/>
        <v>-313924034</v>
      </c>
      <c r="AU29" s="112">
        <v>1037784554</v>
      </c>
      <c r="AV29" s="112">
        <v>-17860707</v>
      </c>
      <c r="AW29" s="112">
        <f t="shared" si="12"/>
        <v>-43930962</v>
      </c>
      <c r="AX29" s="137">
        <v>-61791669</v>
      </c>
      <c r="AY29" s="120">
        <f t="shared" si="13"/>
        <v>-84391257</v>
      </c>
      <c r="AZ29" s="112">
        <v>-146182926</v>
      </c>
      <c r="BA29" s="120">
        <f t="shared" si="14"/>
        <v>146182926</v>
      </c>
      <c r="BB29" s="112">
        <f>StravisData取り込み!AB29</f>
        <v>0</v>
      </c>
      <c r="BC29" s="282"/>
    </row>
    <row r="30" spans="1:55" ht="18" customHeight="1">
      <c r="A30" s="26"/>
      <c r="B30" s="5" t="s">
        <v>150</v>
      </c>
      <c r="C30" s="5"/>
      <c r="D30" s="5"/>
      <c r="E30" s="9"/>
      <c r="F30" s="5"/>
      <c r="G30" s="5"/>
      <c r="H30" s="5"/>
      <c r="I30" s="5"/>
      <c r="J30" s="5"/>
      <c r="K30" s="5"/>
      <c r="L30" s="5"/>
      <c r="M30" s="68">
        <v>296814936</v>
      </c>
      <c r="N30" s="6">
        <v>299811337</v>
      </c>
      <c r="O30" s="6">
        <f t="shared" si="1"/>
        <v>596626273</v>
      </c>
      <c r="P30" s="6">
        <v>-61997314</v>
      </c>
      <c r="Q30" s="6">
        <f t="shared" si="1"/>
        <v>534628959</v>
      </c>
      <c r="R30" s="6">
        <v>256681560</v>
      </c>
      <c r="S30" s="6">
        <v>791310519</v>
      </c>
      <c r="T30" s="7">
        <v>485641999</v>
      </c>
      <c r="U30" s="6">
        <v>323887239</v>
      </c>
      <c r="V30" s="6">
        <f t="shared" si="2"/>
        <v>809529238</v>
      </c>
      <c r="W30" s="6">
        <v>365882247</v>
      </c>
      <c r="X30" s="6">
        <f t="shared" si="0"/>
        <v>1175411485</v>
      </c>
      <c r="Y30" s="6">
        <v>57291143</v>
      </c>
      <c r="Z30" s="6">
        <v>1232702628</v>
      </c>
      <c r="AA30" s="7">
        <v>363754581</v>
      </c>
      <c r="AB30" s="6">
        <v>121389127</v>
      </c>
      <c r="AC30" s="6">
        <f t="shared" si="4"/>
        <v>485143708</v>
      </c>
      <c r="AD30" s="6">
        <v>-76131669</v>
      </c>
      <c r="AE30" s="6">
        <f t="shared" si="4"/>
        <v>409012039</v>
      </c>
      <c r="AF30" s="6">
        <v>-67970237</v>
      </c>
      <c r="AG30" s="6">
        <v>341041802</v>
      </c>
      <c r="AH30" s="94">
        <v>-40658578</v>
      </c>
      <c r="AI30" s="138">
        <v>28923424</v>
      </c>
      <c r="AJ30" s="137">
        <f t="shared" si="6"/>
        <v>-11735154</v>
      </c>
      <c r="AK30" s="121">
        <v>-74460998</v>
      </c>
      <c r="AL30" s="121">
        <f t="shared" si="7"/>
        <v>-86196152</v>
      </c>
      <c r="AM30" s="120">
        <f t="shared" si="8"/>
        <v>-172130516</v>
      </c>
      <c r="AN30" s="134">
        <v>-258326668</v>
      </c>
      <c r="AO30" s="112">
        <v>48376408</v>
      </c>
      <c r="AP30" s="112">
        <v>-1296080</v>
      </c>
      <c r="AQ30" s="137">
        <f t="shared" si="9"/>
        <v>47080328</v>
      </c>
      <c r="AR30" s="120">
        <f t="shared" si="10"/>
        <v>-61971641</v>
      </c>
      <c r="AS30" s="112">
        <v>-14891313</v>
      </c>
      <c r="AT30" s="120">
        <f t="shared" si="11"/>
        <v>-38801450</v>
      </c>
      <c r="AU30" s="112">
        <v>-53692763</v>
      </c>
      <c r="AV30" s="112">
        <v>38964865</v>
      </c>
      <c r="AW30" s="112">
        <f t="shared" si="12"/>
        <v>31997581</v>
      </c>
      <c r="AX30" s="137">
        <v>70962446</v>
      </c>
      <c r="AY30" s="120">
        <f t="shared" si="13"/>
        <v>35807681</v>
      </c>
      <c r="AZ30" s="112">
        <v>106770127</v>
      </c>
      <c r="BA30" s="120">
        <f t="shared" si="14"/>
        <v>-106770127</v>
      </c>
      <c r="BB30" s="112">
        <f>StravisData取り込み!AB30</f>
        <v>0</v>
      </c>
      <c r="BC30" s="282"/>
    </row>
    <row r="31" spans="1:55" ht="18" customHeight="1">
      <c r="A31" s="26"/>
      <c r="B31" s="5" t="s">
        <v>151</v>
      </c>
      <c r="C31" s="5"/>
      <c r="D31" s="5"/>
      <c r="E31" s="9"/>
      <c r="F31" s="5"/>
      <c r="G31" s="5"/>
      <c r="H31" s="5"/>
      <c r="I31" s="5"/>
      <c r="J31" s="5"/>
      <c r="K31" s="5"/>
      <c r="L31" s="5"/>
      <c r="M31" s="68">
        <v>3378355052</v>
      </c>
      <c r="N31" s="6">
        <v>3686392946</v>
      </c>
      <c r="O31" s="6">
        <f t="shared" si="1"/>
        <v>7064747998</v>
      </c>
      <c r="P31" s="6">
        <v>4723575272</v>
      </c>
      <c r="Q31" s="6">
        <f t="shared" si="1"/>
        <v>11788323270</v>
      </c>
      <c r="R31" s="6">
        <v>2326566284</v>
      </c>
      <c r="S31" s="6">
        <v>14114889554</v>
      </c>
      <c r="T31" s="7">
        <v>3482994720</v>
      </c>
      <c r="U31" s="6">
        <v>4171744360</v>
      </c>
      <c r="V31" s="6">
        <f t="shared" si="2"/>
        <v>7654739080</v>
      </c>
      <c r="W31" s="6">
        <v>5737690190</v>
      </c>
      <c r="X31" s="6">
        <f t="shared" si="0"/>
        <v>13392429270</v>
      </c>
      <c r="Y31" s="6">
        <f t="shared" si="3"/>
        <v>3406603977</v>
      </c>
      <c r="Z31" s="6">
        <v>16799033247</v>
      </c>
      <c r="AA31" s="7">
        <v>3832650477</v>
      </c>
      <c r="AB31" s="6">
        <v>4151675648</v>
      </c>
      <c r="AC31" s="6">
        <f t="shared" si="4"/>
        <v>7984326125</v>
      </c>
      <c r="AD31" s="6">
        <v>6423159173</v>
      </c>
      <c r="AE31" s="6">
        <f t="shared" si="4"/>
        <v>14407485298</v>
      </c>
      <c r="AF31" s="6">
        <f t="shared" si="5"/>
        <v>4197568478</v>
      </c>
      <c r="AG31" s="6">
        <v>18605053776</v>
      </c>
      <c r="AH31" s="94">
        <v>2287680218</v>
      </c>
      <c r="AI31" s="138">
        <v>4757858792</v>
      </c>
      <c r="AJ31" s="137">
        <f t="shared" si="6"/>
        <v>7045539010</v>
      </c>
      <c r="AK31" s="121">
        <v>6021755367</v>
      </c>
      <c r="AL31" s="121">
        <f t="shared" si="7"/>
        <v>13067294377</v>
      </c>
      <c r="AM31" s="120">
        <f t="shared" si="8"/>
        <v>4263606120</v>
      </c>
      <c r="AN31" s="134">
        <v>17330900497</v>
      </c>
      <c r="AO31" s="112">
        <v>4213870466</v>
      </c>
      <c r="AP31" s="112">
        <v>5414972315</v>
      </c>
      <c r="AQ31" s="137">
        <f t="shared" si="9"/>
        <v>9628842781</v>
      </c>
      <c r="AR31" s="120">
        <f t="shared" si="10"/>
        <v>5390821716</v>
      </c>
      <c r="AS31" s="112">
        <v>15019664497</v>
      </c>
      <c r="AT31" s="120">
        <f t="shared" si="11"/>
        <v>4409913237</v>
      </c>
      <c r="AU31" s="112">
        <v>19429577734</v>
      </c>
      <c r="AV31" s="112">
        <v>4245211826</v>
      </c>
      <c r="AW31" s="112">
        <f t="shared" si="12"/>
        <v>4574943737</v>
      </c>
      <c r="AX31" s="137">
        <v>8820155563</v>
      </c>
      <c r="AY31" s="120">
        <f t="shared" si="13"/>
        <v>5860794055</v>
      </c>
      <c r="AZ31" s="112">
        <v>14680949618</v>
      </c>
      <c r="BA31" s="120">
        <f t="shared" si="14"/>
        <v>-14680949618</v>
      </c>
      <c r="BB31" s="112">
        <f>StravisData取り込み!AB31</f>
        <v>0</v>
      </c>
      <c r="BC31" s="282"/>
    </row>
    <row r="32" spans="1:55" s="159" customFormat="1" ht="14.25" customHeight="1">
      <c r="A32" s="155"/>
      <c r="B32" s="155" t="s">
        <v>152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7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5"/>
      <c r="AL32" s="155"/>
      <c r="AM32" s="155"/>
      <c r="AN32" s="286"/>
      <c r="AO32" s="156"/>
      <c r="AP32" s="156">
        <v>0</v>
      </c>
      <c r="AQ32" s="156"/>
      <c r="AR32" s="155"/>
      <c r="AS32" s="155"/>
      <c r="AT32" s="155"/>
      <c r="AU32" s="286"/>
      <c r="AV32" s="156"/>
      <c r="AW32" s="156">
        <v>0</v>
      </c>
      <c r="AX32" s="156"/>
      <c r="AY32" s="155"/>
      <c r="AZ32" s="155"/>
      <c r="BA32" s="155"/>
      <c r="BB32" s="286"/>
      <c r="BC32" s="155"/>
    </row>
    <row r="33" spans="1:55" ht="18" customHeight="1"/>
    <row r="34" spans="1:55" s="3" customFormat="1" ht="18" customHeight="1">
      <c r="A34" s="484" t="s">
        <v>87</v>
      </c>
      <c r="B34" s="484"/>
      <c r="C34" s="484"/>
      <c r="D34" s="484"/>
      <c r="E34" s="484"/>
      <c r="F34" s="499" t="s">
        <v>106</v>
      </c>
      <c r="G34" s="499"/>
      <c r="H34" s="499"/>
      <c r="I34" s="499"/>
      <c r="J34" s="499"/>
      <c r="K34" s="499"/>
      <c r="L34" s="495"/>
      <c r="M34" s="493" t="s">
        <v>99</v>
      </c>
      <c r="N34" s="494"/>
      <c r="O34" s="494"/>
      <c r="P34" s="494"/>
      <c r="Q34" s="494"/>
      <c r="R34" s="494"/>
      <c r="S34" s="494"/>
      <c r="T34" s="493" t="s">
        <v>97</v>
      </c>
      <c r="U34" s="494"/>
      <c r="V34" s="494"/>
      <c r="W34" s="494"/>
      <c r="X34" s="494"/>
      <c r="Y34" s="494"/>
      <c r="Z34" s="494"/>
      <c r="AA34" s="493" t="s">
        <v>98</v>
      </c>
      <c r="AB34" s="494"/>
      <c r="AC34" s="494"/>
      <c r="AD34" s="494"/>
      <c r="AE34" s="494"/>
      <c r="AF34" s="494"/>
      <c r="AG34" s="495"/>
      <c r="AH34" s="280" t="s">
        <v>121</v>
      </c>
      <c r="AI34" s="281"/>
      <c r="AJ34" s="281"/>
      <c r="AK34" s="281"/>
      <c r="AL34" s="281"/>
      <c r="AM34" s="281"/>
      <c r="AN34" s="283"/>
      <c r="AO34" s="280" t="s">
        <v>215</v>
      </c>
      <c r="AP34" s="281"/>
      <c r="AQ34" s="281"/>
      <c r="AR34" s="281"/>
      <c r="AS34" s="281"/>
      <c r="AT34" s="281"/>
      <c r="AU34" s="283"/>
      <c r="AV34" s="280" t="s">
        <v>256</v>
      </c>
      <c r="AW34" s="281"/>
      <c r="AX34" s="281"/>
      <c r="AY34" s="281"/>
      <c r="AZ34" s="281"/>
      <c r="BA34" s="281"/>
      <c r="BB34" s="283"/>
      <c r="BC34" s="125" t="s">
        <v>131</v>
      </c>
    </row>
    <row r="35" spans="1:55" s="3" customFormat="1" ht="18" customHeight="1">
      <c r="A35" s="484"/>
      <c r="B35" s="484"/>
      <c r="C35" s="484"/>
      <c r="D35" s="484"/>
      <c r="E35" s="484"/>
      <c r="F35" s="81" t="s">
        <v>102</v>
      </c>
      <c r="G35" s="81" t="s">
        <v>103</v>
      </c>
      <c r="H35" s="81" t="s">
        <v>119</v>
      </c>
      <c r="I35" s="81" t="s">
        <v>104</v>
      </c>
      <c r="J35" s="81" t="s">
        <v>120</v>
      </c>
      <c r="K35" s="81" t="s">
        <v>105</v>
      </c>
      <c r="L35" s="81" t="s">
        <v>106</v>
      </c>
      <c r="M35" s="73" t="s">
        <v>56</v>
      </c>
      <c r="N35" s="73" t="s">
        <v>57</v>
      </c>
      <c r="O35" s="77" t="s">
        <v>119</v>
      </c>
      <c r="P35" s="73" t="s">
        <v>59</v>
      </c>
      <c r="Q35" s="77" t="s">
        <v>120</v>
      </c>
      <c r="R35" s="73" t="s">
        <v>58</v>
      </c>
      <c r="S35" s="73" t="s">
        <v>101</v>
      </c>
      <c r="T35" s="38" t="s">
        <v>56</v>
      </c>
      <c r="U35" s="38" t="s">
        <v>57</v>
      </c>
      <c r="V35" s="80" t="s">
        <v>119</v>
      </c>
      <c r="W35" s="38" t="s">
        <v>59</v>
      </c>
      <c r="X35" s="80" t="s">
        <v>120</v>
      </c>
      <c r="Y35" s="38" t="s">
        <v>58</v>
      </c>
      <c r="Z35" s="38" t="s">
        <v>54</v>
      </c>
      <c r="AA35" s="75" t="s">
        <v>56</v>
      </c>
      <c r="AB35" s="128" t="s">
        <v>57</v>
      </c>
      <c r="AC35" s="128" t="s">
        <v>119</v>
      </c>
      <c r="AD35" s="128" t="s">
        <v>59</v>
      </c>
      <c r="AE35" s="128" t="s">
        <v>120</v>
      </c>
      <c r="AF35" s="128" t="s">
        <v>58</v>
      </c>
      <c r="AG35" s="124" t="s">
        <v>55</v>
      </c>
      <c r="AH35" s="111" t="s">
        <v>56</v>
      </c>
      <c r="AI35" s="111" t="s">
        <v>57</v>
      </c>
      <c r="AJ35" s="111" t="s">
        <v>119</v>
      </c>
      <c r="AK35" s="111" t="s">
        <v>59</v>
      </c>
      <c r="AL35" s="111" t="s">
        <v>120</v>
      </c>
      <c r="AM35" s="111" t="s">
        <v>58</v>
      </c>
      <c r="AN35" s="284"/>
      <c r="AO35" s="313" t="s">
        <v>56</v>
      </c>
      <c r="AP35" s="313" t="s">
        <v>57</v>
      </c>
      <c r="AQ35" s="313" t="s">
        <v>119</v>
      </c>
      <c r="AR35" s="313" t="s">
        <v>59</v>
      </c>
      <c r="AS35" s="313" t="s">
        <v>120</v>
      </c>
      <c r="AT35" s="313" t="s">
        <v>58</v>
      </c>
      <c r="AU35" s="284"/>
      <c r="AV35" s="314" t="s">
        <v>56</v>
      </c>
      <c r="AW35" s="314" t="s">
        <v>57</v>
      </c>
      <c r="AX35" s="314" t="s">
        <v>119</v>
      </c>
      <c r="AY35" s="314" t="s">
        <v>59</v>
      </c>
      <c r="AZ35" s="314" t="s">
        <v>120</v>
      </c>
      <c r="BA35" s="314" t="s">
        <v>58</v>
      </c>
      <c r="BB35" s="284"/>
      <c r="BC35" s="125" t="s">
        <v>132</v>
      </c>
    </row>
    <row r="36" spans="1:55" ht="18" customHeight="1">
      <c r="A36" s="26"/>
      <c r="B36" s="21" t="s">
        <v>10</v>
      </c>
      <c r="C36" s="21"/>
      <c r="D36" s="12"/>
      <c r="E36" s="12"/>
      <c r="F36" s="12">
        <v>36633301776</v>
      </c>
      <c r="G36" s="12">
        <v>36975430200</v>
      </c>
      <c r="H36" s="12"/>
      <c r="I36" s="12">
        <v>41702483572</v>
      </c>
      <c r="J36" s="12"/>
      <c r="K36" s="12">
        <v>39055985410</v>
      </c>
      <c r="L36" s="12">
        <v>157353352437</v>
      </c>
      <c r="M36" s="39">
        <f>M47+M51+M54+M55</f>
        <v>38760429373</v>
      </c>
      <c r="N36" s="42">
        <f>N47+N51+N54+N55</f>
        <v>40356707030</v>
      </c>
      <c r="O36" s="6">
        <f>M36+N36</f>
        <v>79117136403</v>
      </c>
      <c r="P36" s="42">
        <f>P47+P51+P54+P55</f>
        <v>43761201459</v>
      </c>
      <c r="Q36" s="6">
        <f t="shared" ref="Q36" si="15">O36+P36</f>
        <v>122878337862</v>
      </c>
      <c r="R36" s="42">
        <f>R47+R51+R54+R55</f>
        <v>42023771186</v>
      </c>
      <c r="S36" s="42">
        <f>S47+S51+S54+S55</f>
        <v>164902109048</v>
      </c>
      <c r="T36" s="39">
        <f>T47+T51+T54+T55</f>
        <v>41335961678.000008</v>
      </c>
      <c r="U36" s="42">
        <f>U47+U51+U54+U55</f>
        <v>42935733858</v>
      </c>
      <c r="V36" s="6">
        <f>T36+U36</f>
        <v>84271695536</v>
      </c>
      <c r="W36" s="42">
        <f>W47+W51+W54+W55</f>
        <v>45617132159</v>
      </c>
      <c r="X36" s="6">
        <f t="shared" ref="X36:X45" si="16">V36+W36</f>
        <v>129888827695</v>
      </c>
      <c r="Y36" s="42">
        <f>Y47+Y51+Y54+Y55</f>
        <v>43324585356</v>
      </c>
      <c r="Z36" s="165">
        <f>Z47+Z51+Z54+Z55</f>
        <v>173213413051</v>
      </c>
      <c r="AA36" s="42">
        <v>40817511790</v>
      </c>
      <c r="AB36" s="42">
        <v>42320362995</v>
      </c>
      <c r="AC36" s="42">
        <f>AA36+AB36</f>
        <v>83137874785</v>
      </c>
      <c r="AD36" s="42">
        <v>46732735003</v>
      </c>
      <c r="AE36" s="42">
        <f>AC36+AD36</f>
        <v>129870609788</v>
      </c>
      <c r="AF36" s="42">
        <v>44434734953</v>
      </c>
      <c r="AG36" s="42">
        <v>174305344741</v>
      </c>
      <c r="AH36" s="112">
        <v>37898659865</v>
      </c>
      <c r="AI36" s="137">
        <v>43143731534</v>
      </c>
      <c r="AJ36" s="137">
        <f>SUM(AH36:AI36)</f>
        <v>81042391399</v>
      </c>
      <c r="AK36" s="120">
        <v>48332498883</v>
      </c>
      <c r="AL36" s="137">
        <f>AJ36+AK36</f>
        <v>129374890282</v>
      </c>
      <c r="AM36" s="120">
        <f>AN36-AL36</f>
        <v>46200305407</v>
      </c>
      <c r="AN36" s="244">
        <v>175575195689</v>
      </c>
      <c r="AO36" s="112">
        <v>44608786101</v>
      </c>
      <c r="AP36" s="137">
        <v>43583334024</v>
      </c>
      <c r="AQ36" s="137">
        <f>AO36+AP36</f>
        <v>88192120125</v>
      </c>
      <c r="AR36" s="120">
        <f>AS36-AQ36</f>
        <v>47565345796</v>
      </c>
      <c r="AS36" s="137">
        <v>135757465921</v>
      </c>
      <c r="AT36" s="120">
        <f>AU36-AS36</f>
        <v>44742244749</v>
      </c>
      <c r="AU36" s="244">
        <v>180499710670</v>
      </c>
      <c r="AV36" s="112">
        <v>44634086220</v>
      </c>
      <c r="AW36" s="137">
        <f>AX36-AV36</f>
        <v>44595067971</v>
      </c>
      <c r="AX36" s="137">
        <v>89229154191</v>
      </c>
      <c r="AY36" s="120">
        <f>AZ36-AX36</f>
        <v>48369464468</v>
      </c>
      <c r="AZ36" s="137">
        <v>137598618659</v>
      </c>
      <c r="BA36" s="120">
        <f>BB36-AZ36</f>
        <v>-137598618659</v>
      </c>
      <c r="BB36" s="244"/>
      <c r="BC36" s="282"/>
    </row>
    <row r="37" spans="1:55" ht="18" customHeight="1">
      <c r="A37" s="26"/>
      <c r="B37" s="24" t="s">
        <v>19</v>
      </c>
      <c r="C37" s="24"/>
      <c r="D37" s="5"/>
      <c r="E37" s="5"/>
      <c r="F37" s="5">
        <v>2904517511</v>
      </c>
      <c r="G37" s="5">
        <v>2729841397</v>
      </c>
      <c r="H37" s="5"/>
      <c r="I37" s="5">
        <v>2624015964</v>
      </c>
      <c r="J37" s="5"/>
      <c r="K37" s="5">
        <v>3333872623</v>
      </c>
      <c r="L37" s="5">
        <v>11592247495</v>
      </c>
      <c r="M37" s="40">
        <v>4217783559.9999995</v>
      </c>
      <c r="N37" s="6">
        <v>4055978165</v>
      </c>
      <c r="O37" s="6">
        <f t="shared" ref="O37:Q45" si="17">M37+N37</f>
        <v>8273761725</v>
      </c>
      <c r="P37" s="6">
        <v>3872027066</v>
      </c>
      <c r="Q37" s="6">
        <f t="shared" si="17"/>
        <v>12145788791</v>
      </c>
      <c r="R37" s="6">
        <v>4200965148</v>
      </c>
      <c r="S37" s="6">
        <v>16346753939</v>
      </c>
      <c r="T37" s="40">
        <v>5647502215</v>
      </c>
      <c r="U37" s="6">
        <v>6284831016</v>
      </c>
      <c r="V37" s="6">
        <f t="shared" ref="V37:V45" si="18">T37+U37</f>
        <v>11932333231</v>
      </c>
      <c r="W37" s="6">
        <v>6336834089</v>
      </c>
      <c r="X37" s="6">
        <f t="shared" si="16"/>
        <v>18269167320</v>
      </c>
      <c r="Y37" s="6">
        <v>5871186620</v>
      </c>
      <c r="Z37" s="166">
        <v>24140353940</v>
      </c>
      <c r="AA37" s="6">
        <v>8676171426</v>
      </c>
      <c r="AB37" s="6">
        <v>8623155909</v>
      </c>
      <c r="AC37" s="6">
        <f t="shared" ref="AC37:AC45" si="19">AA37+AB37</f>
        <v>17299327335</v>
      </c>
      <c r="AD37" s="6">
        <v>6623468757</v>
      </c>
      <c r="AE37" s="6">
        <f t="shared" ref="AE37:AE45" si="20">AC37+AD37</f>
        <v>23922796092</v>
      </c>
      <c r="AF37" s="6">
        <v>6513507704</v>
      </c>
      <c r="AG37" s="6">
        <v>30436303796</v>
      </c>
      <c r="AH37" s="94">
        <v>6400517811</v>
      </c>
      <c r="AI37" s="138">
        <v>6415685925</v>
      </c>
      <c r="AJ37" s="137">
        <f t="shared" ref="AJ37:AJ45" si="21">SUM(AH37:AI37)</f>
        <v>12816203736</v>
      </c>
      <c r="AK37" s="121">
        <v>5593663614</v>
      </c>
      <c r="AL37" s="121">
        <f t="shared" ref="AL37:AL55" si="22">AJ37+AK37</f>
        <v>18409867350</v>
      </c>
      <c r="AM37" s="121">
        <f t="shared" ref="AM37:AM55" si="23">AN37-AL37</f>
        <v>5427127904</v>
      </c>
      <c r="AN37" s="134">
        <v>23836995254</v>
      </c>
      <c r="AO37" s="94">
        <v>6138150214</v>
      </c>
      <c r="AP37" s="138">
        <v>6270314023</v>
      </c>
      <c r="AQ37" s="138">
        <f t="shared" ref="AQ37:AQ45" si="24">AO37+AP37</f>
        <v>12408464237</v>
      </c>
      <c r="AR37" s="120">
        <f t="shared" ref="AR37:AR55" si="25">AS37-AQ37</f>
        <v>5914523086</v>
      </c>
      <c r="AS37" s="121">
        <v>18322987323</v>
      </c>
      <c r="AT37" s="121">
        <f t="shared" ref="AT37:AT55" si="26">AU37-AS37</f>
        <v>5494069033</v>
      </c>
      <c r="AU37" s="134">
        <v>23817056356</v>
      </c>
      <c r="AV37" s="94">
        <v>6209365527</v>
      </c>
      <c r="AW37" s="138">
        <f t="shared" ref="AW37:AW55" si="27">AX37-AV37</f>
        <v>6390106713</v>
      </c>
      <c r="AX37" s="138">
        <v>12599472240</v>
      </c>
      <c r="AY37" s="120">
        <f t="shared" ref="AY37:AY44" si="28">AZ37-AX37</f>
        <v>6015524331</v>
      </c>
      <c r="AZ37" s="121">
        <v>18614996571</v>
      </c>
      <c r="BA37" s="121">
        <f t="shared" ref="BA37:BA55" si="29">BB37-AZ37</f>
        <v>-18614996571</v>
      </c>
      <c r="BB37" s="134"/>
      <c r="BC37" s="282"/>
    </row>
    <row r="38" spans="1:55" ht="18" customHeight="1">
      <c r="A38" s="26"/>
      <c r="B38" s="25" t="s">
        <v>144</v>
      </c>
      <c r="C38" s="25"/>
      <c r="D38" s="5"/>
      <c r="E38" s="5"/>
      <c r="F38" s="5">
        <v>3577331312</v>
      </c>
      <c r="G38" s="5">
        <v>3800158269</v>
      </c>
      <c r="H38" s="5"/>
      <c r="I38" s="5">
        <v>4138582090</v>
      </c>
      <c r="J38" s="5"/>
      <c r="K38" s="5">
        <v>3651421840</v>
      </c>
      <c r="L38" s="5">
        <v>15167493511</v>
      </c>
      <c r="M38" s="40">
        <v>3754072115</v>
      </c>
      <c r="N38" s="6">
        <v>3618342008</v>
      </c>
      <c r="O38" s="6">
        <f t="shared" si="17"/>
        <v>7372414123</v>
      </c>
      <c r="P38" s="6">
        <v>3963460268</v>
      </c>
      <c r="Q38" s="6">
        <f t="shared" si="17"/>
        <v>11335874391</v>
      </c>
      <c r="R38" s="6">
        <v>3873755404</v>
      </c>
      <c r="S38" s="6">
        <v>15209629795</v>
      </c>
      <c r="T38" s="40">
        <v>4072390107</v>
      </c>
      <c r="U38" s="6">
        <v>4056645038</v>
      </c>
      <c r="V38" s="6">
        <f t="shared" si="18"/>
        <v>8129035145</v>
      </c>
      <c r="W38" s="6">
        <v>4189603950</v>
      </c>
      <c r="X38" s="6">
        <f t="shared" si="16"/>
        <v>12318639095</v>
      </c>
      <c r="Y38" s="6">
        <v>3885107428</v>
      </c>
      <c r="Z38" s="166">
        <v>16203746523</v>
      </c>
      <c r="AA38" s="6">
        <v>4101517584</v>
      </c>
      <c r="AB38" s="6">
        <v>3707570829</v>
      </c>
      <c r="AC38" s="6">
        <f t="shared" si="19"/>
        <v>7809088413</v>
      </c>
      <c r="AD38" s="6">
        <v>3777811102</v>
      </c>
      <c r="AE38" s="6">
        <f t="shared" si="20"/>
        <v>11586899515</v>
      </c>
      <c r="AF38" s="6">
        <v>3565105346</v>
      </c>
      <c r="AG38" s="6">
        <v>15152004861</v>
      </c>
      <c r="AH38" s="94">
        <v>3691392879</v>
      </c>
      <c r="AI38" s="138">
        <f>3127093355+288481099</f>
        <v>3415574454</v>
      </c>
      <c r="AJ38" s="137">
        <f t="shared" si="21"/>
        <v>7106967333</v>
      </c>
      <c r="AK38" s="121">
        <f>3313603199+305439198</f>
        <v>3619042397</v>
      </c>
      <c r="AL38" s="121">
        <f t="shared" si="22"/>
        <v>10726009730</v>
      </c>
      <c r="AM38" s="121">
        <f t="shared" si="23"/>
        <v>3637552293</v>
      </c>
      <c r="AN38" s="134">
        <v>14363562023</v>
      </c>
      <c r="AO38" s="94">
        <v>250583950</v>
      </c>
      <c r="AP38" s="138">
        <v>295639469</v>
      </c>
      <c r="AQ38" s="138">
        <f t="shared" si="24"/>
        <v>546223419</v>
      </c>
      <c r="AR38" s="120">
        <f t="shared" si="25"/>
        <v>452733580</v>
      </c>
      <c r="AS38" s="121">
        <v>998956999</v>
      </c>
      <c r="AT38" s="121">
        <f t="shared" si="26"/>
        <v>286836764</v>
      </c>
      <c r="AU38" s="134">
        <v>1285793763</v>
      </c>
      <c r="AV38" s="94">
        <v>285761263</v>
      </c>
      <c r="AW38" s="138">
        <f t="shared" si="27"/>
        <v>327677486</v>
      </c>
      <c r="AX38" s="138">
        <v>613438749</v>
      </c>
      <c r="AY38" s="120">
        <f t="shared" si="28"/>
        <v>443278142</v>
      </c>
      <c r="AZ38" s="121">
        <v>1056716891</v>
      </c>
      <c r="BA38" s="121">
        <f t="shared" si="29"/>
        <v>-1056716891</v>
      </c>
      <c r="BB38" s="134"/>
      <c r="BC38" s="282"/>
    </row>
    <row r="39" spans="1:55" s="123" customFormat="1" ht="18" customHeight="1">
      <c r="A39" s="122"/>
      <c r="B39" s="33" t="s">
        <v>20</v>
      </c>
      <c r="C39" s="33"/>
      <c r="D39" s="32"/>
      <c r="E39" s="32"/>
      <c r="F39" s="32">
        <v>43115150599</v>
      </c>
      <c r="G39" s="32">
        <v>43505429866</v>
      </c>
      <c r="H39" s="32"/>
      <c r="I39" s="32">
        <v>48465081626</v>
      </c>
      <c r="J39" s="32"/>
      <c r="K39" s="32">
        <v>46041279873</v>
      </c>
      <c r="L39" s="32">
        <v>181126941964</v>
      </c>
      <c r="M39" s="41">
        <v>46732285048</v>
      </c>
      <c r="N39" s="43">
        <v>48031027203</v>
      </c>
      <c r="O39" s="43">
        <f t="shared" si="17"/>
        <v>94763312251</v>
      </c>
      <c r="P39" s="43">
        <v>51596688793</v>
      </c>
      <c r="Q39" s="43">
        <f t="shared" si="17"/>
        <v>146360001044</v>
      </c>
      <c r="R39" s="43">
        <v>50098491738</v>
      </c>
      <c r="S39" s="43">
        <v>196458492782</v>
      </c>
      <c r="T39" s="41">
        <v>51055854000.000008</v>
      </c>
      <c r="U39" s="43">
        <v>53277209912</v>
      </c>
      <c r="V39" s="43">
        <f t="shared" si="18"/>
        <v>104333063912</v>
      </c>
      <c r="W39" s="43">
        <v>56143570198</v>
      </c>
      <c r="X39" s="43">
        <f t="shared" si="16"/>
        <v>160476634110</v>
      </c>
      <c r="Y39" s="43">
        <v>53080879404</v>
      </c>
      <c r="Z39" s="167">
        <v>213557513514</v>
      </c>
      <c r="AA39" s="43">
        <v>53595200800</v>
      </c>
      <c r="AB39" s="43">
        <v>54651089733</v>
      </c>
      <c r="AC39" s="43">
        <f t="shared" si="19"/>
        <v>108246290533</v>
      </c>
      <c r="AD39" s="43">
        <v>57134014862</v>
      </c>
      <c r="AE39" s="43">
        <f t="shared" si="20"/>
        <v>165380305395</v>
      </c>
      <c r="AF39" s="43">
        <v>54513348003</v>
      </c>
      <c r="AG39" s="43">
        <v>219893653398</v>
      </c>
      <c r="AH39" s="115">
        <v>47990570555</v>
      </c>
      <c r="AI39" s="139">
        <f>AI36+AI37+AI38</f>
        <v>52974991913</v>
      </c>
      <c r="AJ39" s="137">
        <f t="shared" si="21"/>
        <v>100965562468</v>
      </c>
      <c r="AK39" s="181">
        <f>SUM(AK36:AK38)</f>
        <v>57545204894</v>
      </c>
      <c r="AL39" s="181">
        <f t="shared" si="22"/>
        <v>158510767362</v>
      </c>
      <c r="AM39" s="181">
        <f t="shared" si="23"/>
        <v>55264985604</v>
      </c>
      <c r="AN39" s="287">
        <f>AN36+AN37+AN38</f>
        <v>213775752966</v>
      </c>
      <c r="AO39" s="115">
        <v>50997520265</v>
      </c>
      <c r="AP39" s="139">
        <v>50149287516</v>
      </c>
      <c r="AQ39" s="139">
        <f t="shared" si="24"/>
        <v>101146807781</v>
      </c>
      <c r="AR39" s="120">
        <f t="shared" si="25"/>
        <v>53932602462</v>
      </c>
      <c r="AS39" s="181">
        <v>155079410243</v>
      </c>
      <c r="AT39" s="181">
        <f t="shared" si="26"/>
        <v>50523150546</v>
      </c>
      <c r="AU39" s="287">
        <v>205602560789</v>
      </c>
      <c r="AV39" s="115">
        <f>SUM(AV36:AV38)</f>
        <v>51129213010</v>
      </c>
      <c r="AW39" s="139">
        <f t="shared" si="27"/>
        <v>51312852170</v>
      </c>
      <c r="AX39" s="139">
        <v>102442065180</v>
      </c>
      <c r="AY39" s="120">
        <f t="shared" si="28"/>
        <v>54828266941</v>
      </c>
      <c r="AZ39" s="181">
        <v>157270332121</v>
      </c>
      <c r="BA39" s="181">
        <f t="shared" si="29"/>
        <v>-157270332121</v>
      </c>
      <c r="BB39" s="287"/>
      <c r="BC39" s="297">
        <f>SUM(BC36:BC38)</f>
        <v>0</v>
      </c>
    </row>
    <row r="40" spans="1:55" ht="18" customHeight="1">
      <c r="A40" s="26"/>
      <c r="B40" s="25" t="s">
        <v>21</v>
      </c>
      <c r="C40" s="25"/>
      <c r="D40" s="5"/>
      <c r="E40" s="5"/>
      <c r="F40" s="5">
        <v>3644801047</v>
      </c>
      <c r="G40" s="5">
        <v>3858648876</v>
      </c>
      <c r="H40" s="5"/>
      <c r="I40" s="5">
        <v>4098394422</v>
      </c>
      <c r="J40" s="5"/>
      <c r="K40" s="5">
        <v>4190772825</v>
      </c>
      <c r="L40" s="5">
        <v>15792617170</v>
      </c>
      <c r="M40" s="40">
        <v>4619584252</v>
      </c>
      <c r="N40" s="6">
        <v>5250987694</v>
      </c>
      <c r="O40" s="6">
        <f t="shared" si="17"/>
        <v>9870571946</v>
      </c>
      <c r="P40" s="6">
        <v>6025395967</v>
      </c>
      <c r="Q40" s="6">
        <f t="shared" si="17"/>
        <v>15895967913</v>
      </c>
      <c r="R40" s="6">
        <v>6545127123</v>
      </c>
      <c r="S40" s="6">
        <v>22441095036</v>
      </c>
      <c r="T40" s="40">
        <v>7866089963</v>
      </c>
      <c r="U40" s="6">
        <v>7005833375</v>
      </c>
      <c r="V40" s="6">
        <f t="shared" si="18"/>
        <v>14871923338</v>
      </c>
      <c r="W40" s="6">
        <v>7361010642</v>
      </c>
      <c r="X40" s="6">
        <f t="shared" si="16"/>
        <v>22232933980</v>
      </c>
      <c r="Y40" s="6">
        <v>7088829126</v>
      </c>
      <c r="Z40" s="166">
        <v>29321763106</v>
      </c>
      <c r="AA40" s="6">
        <v>7303050004</v>
      </c>
      <c r="AB40" s="6">
        <v>6547157146</v>
      </c>
      <c r="AC40" s="6">
        <f t="shared" si="19"/>
        <v>13850207150</v>
      </c>
      <c r="AD40" s="6">
        <v>7049684156</v>
      </c>
      <c r="AE40" s="6">
        <f t="shared" si="20"/>
        <v>20899891306</v>
      </c>
      <c r="AF40" s="6">
        <v>8078908457</v>
      </c>
      <c r="AG40" s="6">
        <v>28978799763</v>
      </c>
      <c r="AH40" s="94">
        <v>7595961298</v>
      </c>
      <c r="AI40" s="138">
        <v>7959500554</v>
      </c>
      <c r="AJ40" s="137">
        <f t="shared" si="21"/>
        <v>15555461852</v>
      </c>
      <c r="AK40" s="121">
        <v>7986536750</v>
      </c>
      <c r="AL40" s="121">
        <f t="shared" si="22"/>
        <v>23541998602</v>
      </c>
      <c r="AM40" s="121">
        <f t="shared" si="23"/>
        <v>7724990019</v>
      </c>
      <c r="AN40" s="134">
        <v>31266988621</v>
      </c>
      <c r="AO40" s="94">
        <v>8272724645</v>
      </c>
      <c r="AP40" s="138">
        <v>8026627322</v>
      </c>
      <c r="AQ40" s="138">
        <f t="shared" si="24"/>
        <v>16299351967</v>
      </c>
      <c r="AR40" s="120">
        <f t="shared" si="25"/>
        <v>9435035751</v>
      </c>
      <c r="AS40" s="121">
        <v>25734387718</v>
      </c>
      <c r="AT40" s="121">
        <f t="shared" si="26"/>
        <v>9444247823</v>
      </c>
      <c r="AU40" s="134">
        <v>35178635541</v>
      </c>
      <c r="AV40" s="94">
        <v>8950232330</v>
      </c>
      <c r="AW40" s="138">
        <f t="shared" si="27"/>
        <v>9908670178</v>
      </c>
      <c r="AX40" s="138">
        <v>18858902508</v>
      </c>
      <c r="AY40" s="120">
        <f t="shared" si="28"/>
        <v>9450942339</v>
      </c>
      <c r="AZ40" s="121">
        <v>28309844847</v>
      </c>
      <c r="BA40" s="121">
        <f t="shared" si="29"/>
        <v>-28309844847</v>
      </c>
      <c r="BB40" s="134"/>
      <c r="BC40" s="282"/>
    </row>
    <row r="41" spans="1:55" ht="18" customHeight="1">
      <c r="A41" s="26"/>
      <c r="B41" s="25" t="s">
        <v>123</v>
      </c>
      <c r="C41" s="25"/>
      <c r="D41" s="5"/>
      <c r="E41" s="5"/>
      <c r="F41" s="5"/>
      <c r="G41" s="5"/>
      <c r="H41" s="5"/>
      <c r="I41" s="5"/>
      <c r="J41" s="5"/>
      <c r="K41" s="5"/>
      <c r="L41" s="5"/>
      <c r="M41" s="40"/>
      <c r="N41" s="6"/>
      <c r="O41" s="6"/>
      <c r="P41" s="6"/>
      <c r="Q41" s="6"/>
      <c r="R41" s="6"/>
      <c r="S41" s="6"/>
      <c r="T41" s="40"/>
      <c r="U41" s="6"/>
      <c r="V41" s="6"/>
      <c r="W41" s="6"/>
      <c r="X41" s="6"/>
      <c r="Y41" s="6"/>
      <c r="Z41" s="166"/>
      <c r="AA41" s="6"/>
      <c r="AB41" s="6"/>
      <c r="AC41" s="6"/>
      <c r="AD41" s="6"/>
      <c r="AE41" s="6"/>
      <c r="AF41" s="6"/>
      <c r="AG41" s="6"/>
      <c r="AH41" s="94"/>
      <c r="AI41" s="138">
        <v>524671055</v>
      </c>
      <c r="AJ41" s="137">
        <f t="shared" si="21"/>
        <v>524671055</v>
      </c>
      <c r="AK41" s="121">
        <v>1131800422</v>
      </c>
      <c r="AL41" s="121">
        <f t="shared" si="22"/>
        <v>1656471477</v>
      </c>
      <c r="AM41" s="121">
        <f t="shared" si="23"/>
        <v>878003752</v>
      </c>
      <c r="AN41" s="134">
        <v>2534475229</v>
      </c>
      <c r="AO41" s="94">
        <v>1020089711</v>
      </c>
      <c r="AP41" s="138">
        <v>1160977274</v>
      </c>
      <c r="AQ41" s="138">
        <f t="shared" si="24"/>
        <v>2181066985</v>
      </c>
      <c r="AR41" s="120">
        <f t="shared" si="25"/>
        <v>1815972817</v>
      </c>
      <c r="AS41" s="121">
        <v>3997039802</v>
      </c>
      <c r="AT41" s="121">
        <f t="shared" si="26"/>
        <v>1286312951</v>
      </c>
      <c r="AU41" s="134">
        <v>5283352753</v>
      </c>
      <c r="AV41" s="94">
        <v>1481872270</v>
      </c>
      <c r="AW41" s="138">
        <f t="shared" si="27"/>
        <v>1783713782</v>
      </c>
      <c r="AX41" s="138">
        <v>3265586052</v>
      </c>
      <c r="AY41" s="120">
        <f t="shared" si="28"/>
        <v>1816837974</v>
      </c>
      <c r="AZ41" s="121">
        <v>5082424026</v>
      </c>
      <c r="BA41" s="121">
        <f t="shared" si="29"/>
        <v>-5082424026</v>
      </c>
      <c r="BB41" s="134"/>
      <c r="BC41" s="282"/>
    </row>
    <row r="42" spans="1:55" s="123" customFormat="1" ht="18" customHeight="1">
      <c r="A42" s="122"/>
      <c r="B42" s="33" t="s">
        <v>22</v>
      </c>
      <c r="C42" s="33"/>
      <c r="D42" s="32"/>
      <c r="E42" s="32"/>
      <c r="F42" s="32">
        <v>3644801047</v>
      </c>
      <c r="G42" s="32">
        <v>3858648876</v>
      </c>
      <c r="H42" s="32"/>
      <c r="I42" s="32">
        <v>4098394422</v>
      </c>
      <c r="J42" s="32"/>
      <c r="K42" s="32">
        <v>4190772825</v>
      </c>
      <c r="L42" s="32">
        <v>15792617170</v>
      </c>
      <c r="M42" s="41">
        <v>4619584252</v>
      </c>
      <c r="N42" s="43">
        <v>5250987694</v>
      </c>
      <c r="O42" s="43">
        <f t="shared" si="17"/>
        <v>9870571946</v>
      </c>
      <c r="P42" s="43">
        <v>6025395967</v>
      </c>
      <c r="Q42" s="43">
        <f t="shared" si="17"/>
        <v>15895967913</v>
      </c>
      <c r="R42" s="43">
        <v>6545127123</v>
      </c>
      <c r="S42" s="43">
        <v>22441095036</v>
      </c>
      <c r="T42" s="41">
        <v>7866089963</v>
      </c>
      <c r="U42" s="43">
        <v>7005833375</v>
      </c>
      <c r="V42" s="43">
        <f t="shared" si="18"/>
        <v>14871923338</v>
      </c>
      <c r="W42" s="43">
        <v>7361010642</v>
      </c>
      <c r="X42" s="43">
        <f t="shared" si="16"/>
        <v>22232933980</v>
      </c>
      <c r="Y42" s="43">
        <v>7088829126</v>
      </c>
      <c r="Z42" s="167">
        <v>29321763106</v>
      </c>
      <c r="AA42" s="43">
        <v>7303050004</v>
      </c>
      <c r="AB42" s="43">
        <v>6547157146</v>
      </c>
      <c r="AC42" s="43">
        <f t="shared" si="19"/>
        <v>13850207150</v>
      </c>
      <c r="AD42" s="43">
        <v>7049684156</v>
      </c>
      <c r="AE42" s="43">
        <f t="shared" si="20"/>
        <v>20899891306</v>
      </c>
      <c r="AF42" s="43">
        <v>8078908457</v>
      </c>
      <c r="AG42" s="43">
        <v>28978799763</v>
      </c>
      <c r="AH42" s="115">
        <v>7595961298</v>
      </c>
      <c r="AI42" s="139">
        <v>8484171609</v>
      </c>
      <c r="AJ42" s="137">
        <f t="shared" si="21"/>
        <v>16080132907</v>
      </c>
      <c r="AK42" s="181">
        <f>SUM(AK40:AK41)</f>
        <v>9118337172</v>
      </c>
      <c r="AL42" s="181">
        <f t="shared" si="22"/>
        <v>25198470079</v>
      </c>
      <c r="AM42" s="181">
        <f t="shared" si="23"/>
        <v>8602993771</v>
      </c>
      <c r="AN42" s="287">
        <f>AN40+AN41</f>
        <v>33801463850</v>
      </c>
      <c r="AO42" s="115">
        <v>9292814356</v>
      </c>
      <c r="AP42" s="139">
        <v>9187604596</v>
      </c>
      <c r="AQ42" s="139">
        <f t="shared" si="24"/>
        <v>18480418952</v>
      </c>
      <c r="AR42" s="120">
        <f t="shared" si="25"/>
        <v>11251008568</v>
      </c>
      <c r="AS42" s="181">
        <v>29731427520</v>
      </c>
      <c r="AT42" s="181">
        <f t="shared" si="26"/>
        <v>10730560774</v>
      </c>
      <c r="AU42" s="287">
        <v>40461988294</v>
      </c>
      <c r="AV42" s="115">
        <f>SUM(AV40:AV41)</f>
        <v>10432104600</v>
      </c>
      <c r="AW42" s="139">
        <f t="shared" si="27"/>
        <v>11692383960</v>
      </c>
      <c r="AX42" s="139">
        <v>22124488560</v>
      </c>
      <c r="AY42" s="120">
        <f t="shared" si="28"/>
        <v>11267780313</v>
      </c>
      <c r="AZ42" s="181">
        <v>33392268873</v>
      </c>
      <c r="BA42" s="181">
        <f t="shared" si="29"/>
        <v>-33392268873</v>
      </c>
      <c r="BB42" s="287"/>
      <c r="BC42" s="297">
        <f>BC40+BC41</f>
        <v>0</v>
      </c>
    </row>
    <row r="43" spans="1:55" s="123" customFormat="1" ht="18" customHeight="1">
      <c r="A43" s="122"/>
      <c r="B43" s="33" t="s">
        <v>23</v>
      </c>
      <c r="C43" s="33"/>
      <c r="D43" s="32"/>
      <c r="E43" s="32"/>
      <c r="F43" s="32">
        <v>46759951646</v>
      </c>
      <c r="G43" s="32">
        <v>47364078742</v>
      </c>
      <c r="H43" s="32"/>
      <c r="I43" s="32">
        <v>52563476048</v>
      </c>
      <c r="J43" s="32"/>
      <c r="K43" s="32">
        <v>50232052698</v>
      </c>
      <c r="L43" s="32">
        <v>196919559134</v>
      </c>
      <c r="M43" s="41">
        <v>51351869300</v>
      </c>
      <c r="N43" s="43">
        <v>53282014897</v>
      </c>
      <c r="O43" s="43">
        <f t="shared" si="17"/>
        <v>104633884197</v>
      </c>
      <c r="P43" s="43">
        <v>57622084760</v>
      </c>
      <c r="Q43" s="43">
        <f t="shared" si="17"/>
        <v>162255968957</v>
      </c>
      <c r="R43" s="43">
        <v>56643618861</v>
      </c>
      <c r="S43" s="43">
        <v>218899587818</v>
      </c>
      <c r="T43" s="41">
        <v>58921943963.000008</v>
      </c>
      <c r="U43" s="43">
        <v>60283043287</v>
      </c>
      <c r="V43" s="43">
        <f t="shared" si="18"/>
        <v>119204987250</v>
      </c>
      <c r="W43" s="43">
        <v>63504580840</v>
      </c>
      <c r="X43" s="43">
        <f t="shared" si="16"/>
        <v>182709568090</v>
      </c>
      <c r="Y43" s="43">
        <v>60169708530</v>
      </c>
      <c r="Z43" s="167">
        <v>242879276620</v>
      </c>
      <c r="AA43" s="43">
        <v>60898250804</v>
      </c>
      <c r="AB43" s="43">
        <v>61198246879</v>
      </c>
      <c r="AC43" s="43">
        <f t="shared" si="19"/>
        <v>122096497683</v>
      </c>
      <c r="AD43" s="43">
        <v>64183699018</v>
      </c>
      <c r="AE43" s="43">
        <f t="shared" si="20"/>
        <v>186280196701</v>
      </c>
      <c r="AF43" s="43">
        <v>62592256460</v>
      </c>
      <c r="AG43" s="43">
        <v>248872453161</v>
      </c>
      <c r="AH43" s="115">
        <v>55586531853</v>
      </c>
      <c r="AI43" s="139">
        <f>AI39+AI42</f>
        <v>61459163522</v>
      </c>
      <c r="AJ43" s="137">
        <f t="shared" si="21"/>
        <v>117045695375</v>
      </c>
      <c r="AK43" s="181">
        <f>AK39+AK42</f>
        <v>66663542066</v>
      </c>
      <c r="AL43" s="181">
        <f t="shared" si="22"/>
        <v>183709237441</v>
      </c>
      <c r="AM43" s="181">
        <f t="shared" si="23"/>
        <v>63867979375</v>
      </c>
      <c r="AN43" s="287">
        <f>AN39+AN42</f>
        <v>247577216816</v>
      </c>
      <c r="AO43" s="115">
        <v>60290334621</v>
      </c>
      <c r="AP43" s="115">
        <v>59336892112</v>
      </c>
      <c r="AQ43" s="139">
        <f t="shared" si="24"/>
        <v>119627226733</v>
      </c>
      <c r="AR43" s="120">
        <f t="shared" si="25"/>
        <v>65183611030</v>
      </c>
      <c r="AS43" s="181">
        <v>184810837763</v>
      </c>
      <c r="AT43" s="181">
        <f t="shared" si="26"/>
        <v>61253711320</v>
      </c>
      <c r="AU43" s="287">
        <v>246064549083</v>
      </c>
      <c r="AV43" s="115">
        <f>SUM(AV39,AV42)</f>
        <v>61561317610</v>
      </c>
      <c r="AW43" s="115">
        <f t="shared" si="27"/>
        <v>63005236130</v>
      </c>
      <c r="AX43" s="139">
        <v>124566553740</v>
      </c>
      <c r="AY43" s="120">
        <f t="shared" si="28"/>
        <v>66096047254</v>
      </c>
      <c r="AZ43" s="181">
        <v>190662600994</v>
      </c>
      <c r="BA43" s="181">
        <f t="shared" si="29"/>
        <v>-190662600994</v>
      </c>
      <c r="BB43" s="287"/>
      <c r="BC43" s="297">
        <f>BC39+BC42</f>
        <v>0</v>
      </c>
    </row>
    <row r="44" spans="1:55" ht="18" customHeight="1">
      <c r="A44" s="26"/>
      <c r="B44" s="25" t="s">
        <v>24</v>
      </c>
      <c r="C44" s="25"/>
      <c r="D44" s="5"/>
      <c r="E44" s="5"/>
      <c r="F44" s="5">
        <v>791509330</v>
      </c>
      <c r="G44" s="5">
        <v>753166458</v>
      </c>
      <c r="H44" s="5"/>
      <c r="I44" s="5">
        <v>692811775</v>
      </c>
      <c r="J44" s="5"/>
      <c r="K44" s="5">
        <v>783967830</v>
      </c>
      <c r="L44" s="5">
        <v>3021455393</v>
      </c>
      <c r="M44" s="40">
        <v>917259004</v>
      </c>
      <c r="N44" s="6">
        <v>718898343</v>
      </c>
      <c r="O44" s="6">
        <f t="shared" si="17"/>
        <v>1636157347</v>
      </c>
      <c r="P44" s="6">
        <v>747692046</v>
      </c>
      <c r="Q44" s="6">
        <f t="shared" si="17"/>
        <v>2383849393</v>
      </c>
      <c r="R44" s="6">
        <v>866845170</v>
      </c>
      <c r="S44" s="6">
        <v>3250694563</v>
      </c>
      <c r="T44" s="40">
        <v>909628103</v>
      </c>
      <c r="U44" s="6">
        <v>828245879</v>
      </c>
      <c r="V44" s="6">
        <f t="shared" si="18"/>
        <v>1737873982</v>
      </c>
      <c r="W44" s="6">
        <v>719534719</v>
      </c>
      <c r="X44" s="6">
        <f t="shared" si="16"/>
        <v>2457408701</v>
      </c>
      <c r="Y44" s="6">
        <v>792454032</v>
      </c>
      <c r="Z44" s="166">
        <v>3249862733</v>
      </c>
      <c r="AA44" s="6">
        <v>858708543</v>
      </c>
      <c r="AB44" s="6">
        <v>699210141</v>
      </c>
      <c r="AC44" s="6">
        <f t="shared" si="19"/>
        <v>1557918684</v>
      </c>
      <c r="AD44" s="6">
        <v>1106813918</v>
      </c>
      <c r="AE44" s="6">
        <f t="shared" si="20"/>
        <v>2664732602</v>
      </c>
      <c r="AF44" s="6">
        <v>883405450</v>
      </c>
      <c r="AG44" s="6">
        <v>3548138052</v>
      </c>
      <c r="AH44" s="94">
        <v>933420324</v>
      </c>
      <c r="AI44" s="138">
        <v>843039708</v>
      </c>
      <c r="AJ44" s="137">
        <f t="shared" si="21"/>
        <v>1776460032</v>
      </c>
      <c r="AK44" s="121">
        <v>1205716200</v>
      </c>
      <c r="AL44" s="121">
        <f t="shared" si="22"/>
        <v>2982176232</v>
      </c>
      <c r="AM44" s="121">
        <f t="shared" si="23"/>
        <v>1016150086</v>
      </c>
      <c r="AN44" s="134">
        <v>3998326318</v>
      </c>
      <c r="AO44" s="94">
        <v>941449745</v>
      </c>
      <c r="AP44" s="138">
        <v>498343696</v>
      </c>
      <c r="AQ44" s="138">
        <f t="shared" si="24"/>
        <v>1439793441</v>
      </c>
      <c r="AR44" s="120">
        <f t="shared" si="25"/>
        <v>771566656</v>
      </c>
      <c r="AS44" s="121">
        <v>2211360097</v>
      </c>
      <c r="AT44" s="121">
        <f t="shared" si="26"/>
        <v>379373925</v>
      </c>
      <c r="AU44" s="134">
        <v>2590734022</v>
      </c>
      <c r="AV44" s="94">
        <v>351530098</v>
      </c>
      <c r="AW44" s="138">
        <f t="shared" si="27"/>
        <v>328244151</v>
      </c>
      <c r="AX44" s="138">
        <v>679774249</v>
      </c>
      <c r="AY44" s="120">
        <f t="shared" si="28"/>
        <v>762080929</v>
      </c>
      <c r="AZ44" s="121">
        <v>1441855178</v>
      </c>
      <c r="BA44" s="121">
        <f t="shared" si="29"/>
        <v>-1441855178</v>
      </c>
      <c r="BB44" s="134"/>
      <c r="BC44" s="282"/>
    </row>
    <row r="45" spans="1:55" s="123" customFormat="1" ht="18" customHeight="1">
      <c r="A45" s="122"/>
      <c r="B45" s="178" t="s">
        <v>25</v>
      </c>
      <c r="C45" s="33"/>
      <c r="D45" s="32"/>
      <c r="E45" s="32"/>
      <c r="F45" s="32">
        <v>47551460976</v>
      </c>
      <c r="G45" s="32">
        <v>48117245200</v>
      </c>
      <c r="H45" s="32"/>
      <c r="I45" s="32">
        <v>53256287823</v>
      </c>
      <c r="J45" s="32"/>
      <c r="K45" s="32">
        <v>51016020528</v>
      </c>
      <c r="L45" s="32">
        <v>199941014527</v>
      </c>
      <c r="M45" s="41">
        <v>52269128304</v>
      </c>
      <c r="N45" s="43">
        <v>54000913240</v>
      </c>
      <c r="O45" s="43">
        <f t="shared" si="17"/>
        <v>106270041544</v>
      </c>
      <c r="P45" s="43">
        <v>58369776806</v>
      </c>
      <c r="Q45" s="43">
        <f t="shared" si="17"/>
        <v>164639818350</v>
      </c>
      <c r="R45" s="43">
        <v>57510464031</v>
      </c>
      <c r="S45" s="43">
        <v>222150282381</v>
      </c>
      <c r="T45" s="41">
        <v>59831572066.000008</v>
      </c>
      <c r="U45" s="43">
        <v>61111289166</v>
      </c>
      <c r="V45" s="43">
        <f t="shared" si="18"/>
        <v>120942861232</v>
      </c>
      <c r="W45" s="43">
        <v>64224115559</v>
      </c>
      <c r="X45" s="43">
        <f t="shared" si="16"/>
        <v>185166976791</v>
      </c>
      <c r="Y45" s="43">
        <v>60962162562</v>
      </c>
      <c r="Z45" s="168">
        <v>246129139353</v>
      </c>
      <c r="AA45" s="43">
        <v>61756959347</v>
      </c>
      <c r="AB45" s="43">
        <v>61897457020</v>
      </c>
      <c r="AC45" s="43">
        <f t="shared" si="19"/>
        <v>123654416367</v>
      </c>
      <c r="AD45" s="43">
        <v>65290512936</v>
      </c>
      <c r="AE45" s="43">
        <f t="shared" si="20"/>
        <v>188944929303</v>
      </c>
      <c r="AF45" s="43">
        <v>63475661910</v>
      </c>
      <c r="AG45" s="43">
        <v>252420591213</v>
      </c>
      <c r="AH45" s="115">
        <v>56519952177</v>
      </c>
      <c r="AI45" s="139">
        <v>62302203230</v>
      </c>
      <c r="AJ45" s="137">
        <f t="shared" si="21"/>
        <v>118822155407</v>
      </c>
      <c r="AK45" s="181">
        <f>AK43+AK44</f>
        <v>67869258266</v>
      </c>
      <c r="AL45" s="181">
        <f t="shared" si="22"/>
        <v>186691413673</v>
      </c>
      <c r="AM45" s="181">
        <f t="shared" si="23"/>
        <v>64884129461</v>
      </c>
      <c r="AN45" s="287">
        <v>251575543134</v>
      </c>
      <c r="AO45" s="115">
        <v>61231784366</v>
      </c>
      <c r="AP45" s="115">
        <v>59835235808</v>
      </c>
      <c r="AQ45" s="139">
        <f t="shared" si="24"/>
        <v>121067020174</v>
      </c>
      <c r="AR45" s="120">
        <f>AS45-AQ45</f>
        <v>65955177686</v>
      </c>
      <c r="AS45" s="181">
        <v>187022197860</v>
      </c>
      <c r="AT45" s="181">
        <f t="shared" si="26"/>
        <v>61633085245</v>
      </c>
      <c r="AU45" s="287">
        <v>248655283105</v>
      </c>
      <c r="AV45" s="115">
        <f>SUM(AV43,AV44)</f>
        <v>61912847708</v>
      </c>
      <c r="AW45" s="115">
        <f t="shared" si="27"/>
        <v>63333480281</v>
      </c>
      <c r="AX45" s="139">
        <v>125246327989</v>
      </c>
      <c r="AY45" s="120">
        <f>AZ45-AX45</f>
        <v>66858128183</v>
      </c>
      <c r="AZ45" s="181">
        <v>192104456172</v>
      </c>
      <c r="BA45" s="181">
        <f t="shared" si="29"/>
        <v>-192104456172</v>
      </c>
      <c r="BB45" s="287"/>
      <c r="BC45" s="297">
        <f>BC43+BC44</f>
        <v>0</v>
      </c>
    </row>
    <row r="46" spans="1:55" s="4" customFormat="1" ht="18" customHeight="1">
      <c r="A46" s="10"/>
      <c r="B46" s="10"/>
      <c r="C46" s="10" t="s">
        <v>165</v>
      </c>
      <c r="D46" s="14"/>
      <c r="E46" s="14"/>
      <c r="F46" s="14"/>
      <c r="G46" s="14"/>
      <c r="H46" s="14"/>
      <c r="I46" s="14"/>
      <c r="J46" s="14"/>
      <c r="K46" s="14"/>
      <c r="L46" s="14"/>
      <c r="M46" s="45"/>
      <c r="N46" s="82"/>
      <c r="O46" s="82"/>
      <c r="P46" s="82"/>
      <c r="Q46" s="82"/>
      <c r="R46" s="82"/>
      <c r="S46" s="82"/>
      <c r="T46" s="45"/>
      <c r="U46" s="82"/>
      <c r="V46" s="82"/>
      <c r="W46" s="82"/>
      <c r="X46" s="82"/>
      <c r="Y46" s="82"/>
      <c r="Z46" s="175"/>
      <c r="AA46" s="82"/>
      <c r="AB46" s="82"/>
      <c r="AC46" s="82"/>
      <c r="AD46" s="82"/>
      <c r="AE46" s="82"/>
      <c r="AF46" s="82"/>
      <c r="AG46" s="82"/>
      <c r="AH46" s="176"/>
      <c r="AI46" s="177"/>
      <c r="AJ46" s="177"/>
      <c r="AK46" s="116"/>
      <c r="AL46" s="182"/>
      <c r="AM46" s="182">
        <f t="shared" si="23"/>
        <v>0</v>
      </c>
      <c r="AN46" s="187"/>
      <c r="AO46" s="176">
        <v>0</v>
      </c>
      <c r="AP46" s="177"/>
      <c r="AQ46" s="177"/>
      <c r="AR46" s="120"/>
      <c r="AS46" s="182"/>
      <c r="AT46" s="182">
        <f t="shared" si="26"/>
        <v>0</v>
      </c>
      <c r="AU46" s="187"/>
      <c r="AV46" s="176">
        <v>0</v>
      </c>
      <c r="AW46" s="177">
        <f t="shared" si="27"/>
        <v>0</v>
      </c>
      <c r="AX46" s="177"/>
      <c r="AY46" s="120"/>
      <c r="AZ46" s="182"/>
      <c r="BA46" s="182">
        <f t="shared" si="29"/>
        <v>0</v>
      </c>
      <c r="BB46" s="187"/>
      <c r="BC46" s="243"/>
    </row>
    <row r="47" spans="1:55" ht="18" customHeight="1">
      <c r="A47" s="21"/>
      <c r="B47" s="21"/>
      <c r="C47" s="15" t="s">
        <v>11</v>
      </c>
      <c r="D47" s="5"/>
      <c r="E47" s="5"/>
      <c r="F47" s="5">
        <v>25804572324</v>
      </c>
      <c r="G47" s="5">
        <v>27010348659</v>
      </c>
      <c r="H47" s="5"/>
      <c r="I47" s="5">
        <v>30592046466</v>
      </c>
      <c r="J47" s="5"/>
      <c r="K47" s="5">
        <v>28481503796</v>
      </c>
      <c r="L47" s="5">
        <v>111888471245</v>
      </c>
      <c r="M47" s="40">
        <v>27350705982</v>
      </c>
      <c r="N47" s="6">
        <v>29251608567</v>
      </c>
      <c r="O47" s="6">
        <f t="shared" ref="O47:O55" si="30">M47+N47</f>
        <v>56602314549</v>
      </c>
      <c r="P47" s="6">
        <v>31667477913</v>
      </c>
      <c r="Q47" s="6">
        <f t="shared" ref="Q47:Q55" si="31">O47+P47</f>
        <v>88269792462</v>
      </c>
      <c r="R47" s="6">
        <v>31182990627</v>
      </c>
      <c r="S47" s="6">
        <v>119452783089</v>
      </c>
      <c r="T47" s="40">
        <v>29874039692</v>
      </c>
      <c r="U47" s="6">
        <v>31398238753</v>
      </c>
      <c r="V47" s="6">
        <f t="shared" ref="V47:V55" si="32">T47+U47</f>
        <v>61272278445</v>
      </c>
      <c r="W47" s="6">
        <v>33674738680</v>
      </c>
      <c r="X47" s="6">
        <f t="shared" ref="X47:X55" si="33">V47+W47</f>
        <v>94947017125</v>
      </c>
      <c r="Y47" s="6">
        <v>32200513109</v>
      </c>
      <c r="Z47" s="166">
        <v>127147530234</v>
      </c>
      <c r="AA47" s="6">
        <v>29407224171</v>
      </c>
      <c r="AB47" s="6">
        <v>30736477978</v>
      </c>
      <c r="AC47" s="6">
        <f t="shared" ref="AC47:AC55" si="34">AA47+AB47</f>
        <v>60143702149</v>
      </c>
      <c r="AD47" s="6">
        <v>34477080428</v>
      </c>
      <c r="AE47" s="6">
        <f t="shared" ref="AE47:AE55" si="35">AC47+AD47</f>
        <v>94620782577</v>
      </c>
      <c r="AF47" s="6">
        <v>32203937700</v>
      </c>
      <c r="AG47" s="6">
        <v>126824720277</v>
      </c>
      <c r="AH47" s="94">
        <v>24095805683</v>
      </c>
      <c r="AI47" s="138">
        <v>31938491913</v>
      </c>
      <c r="AJ47" s="138">
        <f>AI47+AH47</f>
        <v>56034297596</v>
      </c>
      <c r="AK47" s="121">
        <v>35880563996</v>
      </c>
      <c r="AL47" s="121">
        <f t="shared" si="22"/>
        <v>91914861592</v>
      </c>
      <c r="AM47" s="121">
        <f t="shared" si="23"/>
        <v>34390892123</v>
      </c>
      <c r="AN47" s="134">
        <v>126305753715</v>
      </c>
      <c r="AO47" s="94">
        <v>32627031567</v>
      </c>
      <c r="AP47" s="138">
        <v>31977075930</v>
      </c>
      <c r="AQ47" s="138">
        <f t="shared" ref="AQ47:AQ55" si="36">AO47+AP47</f>
        <v>64604107497</v>
      </c>
      <c r="AR47" s="120">
        <f t="shared" si="25"/>
        <v>35186169548</v>
      </c>
      <c r="AS47" s="121">
        <v>99790277045</v>
      </c>
      <c r="AT47" s="121">
        <f t="shared" si="26"/>
        <v>33278316818</v>
      </c>
      <c r="AU47" s="134">
        <v>133068593863</v>
      </c>
      <c r="AV47" s="94">
        <f>SUM(AV48:AV50)</f>
        <v>32342911269</v>
      </c>
      <c r="AW47" s="138">
        <f t="shared" si="27"/>
        <v>32561669554</v>
      </c>
      <c r="AX47" s="138">
        <v>64904580823</v>
      </c>
      <c r="AY47" s="120">
        <f t="shared" ref="AY47:AY55" si="37">AZ47-AX47</f>
        <v>35847657337</v>
      </c>
      <c r="AZ47" s="121">
        <v>100752238160</v>
      </c>
      <c r="BA47" s="121">
        <f t="shared" si="29"/>
        <v>-100752238160</v>
      </c>
      <c r="BB47" s="134"/>
      <c r="BC47" s="282"/>
    </row>
    <row r="48" spans="1:55" ht="18" customHeight="1">
      <c r="A48" s="21"/>
      <c r="B48" s="21"/>
      <c r="C48" s="16"/>
      <c r="D48" s="8" t="s">
        <v>12</v>
      </c>
      <c r="E48" s="5"/>
      <c r="F48" s="5">
        <v>15004200436</v>
      </c>
      <c r="G48" s="5">
        <v>15938569341</v>
      </c>
      <c r="H48" s="5"/>
      <c r="I48" s="5">
        <v>19288653088</v>
      </c>
      <c r="J48" s="5"/>
      <c r="K48" s="5">
        <v>17987619086</v>
      </c>
      <c r="L48" s="5">
        <v>68219041951</v>
      </c>
      <c r="M48" s="40">
        <v>16169401476</v>
      </c>
      <c r="N48" s="6">
        <v>17224490143</v>
      </c>
      <c r="O48" s="6">
        <f t="shared" si="30"/>
        <v>33393891619</v>
      </c>
      <c r="P48" s="6">
        <v>20184132548</v>
      </c>
      <c r="Q48" s="6">
        <f t="shared" si="31"/>
        <v>53578024167</v>
      </c>
      <c r="R48" s="6">
        <v>19473904336</v>
      </c>
      <c r="S48" s="6">
        <v>73051928503</v>
      </c>
      <c r="T48" s="40">
        <v>18379607792</v>
      </c>
      <c r="U48" s="6">
        <v>18802544714</v>
      </c>
      <c r="V48" s="6">
        <f t="shared" si="32"/>
        <v>37182152506</v>
      </c>
      <c r="W48" s="6">
        <v>21248146393</v>
      </c>
      <c r="X48" s="6">
        <f t="shared" si="33"/>
        <v>58430298899</v>
      </c>
      <c r="Y48" s="6">
        <v>20197219615</v>
      </c>
      <c r="Z48" s="166">
        <v>78627518514</v>
      </c>
      <c r="AA48" s="6">
        <v>17482031698</v>
      </c>
      <c r="AB48" s="6">
        <v>18200520186</v>
      </c>
      <c r="AC48" s="6">
        <f t="shared" si="34"/>
        <v>35682551884</v>
      </c>
      <c r="AD48" s="6">
        <v>21524899107</v>
      </c>
      <c r="AE48" s="6">
        <f t="shared" si="35"/>
        <v>57207450991</v>
      </c>
      <c r="AF48" s="6">
        <v>19375813589</v>
      </c>
      <c r="AG48" s="6">
        <v>76583264580</v>
      </c>
      <c r="AH48" s="94">
        <v>11788242065</v>
      </c>
      <c r="AI48" s="138">
        <v>19657624265</v>
      </c>
      <c r="AJ48" s="138">
        <f t="shared" ref="AJ48:AJ55" si="38">AI48+AH48</f>
        <v>31445866330</v>
      </c>
      <c r="AK48" s="121">
        <v>23434389175</v>
      </c>
      <c r="AL48" s="121">
        <f t="shared" si="22"/>
        <v>54880255505</v>
      </c>
      <c r="AM48" s="121">
        <f t="shared" si="23"/>
        <v>22127017640</v>
      </c>
      <c r="AN48" s="134">
        <v>77007273145</v>
      </c>
      <c r="AO48" s="94">
        <v>20635035470</v>
      </c>
      <c r="AP48" s="138">
        <v>19332480540</v>
      </c>
      <c r="AQ48" s="138">
        <f t="shared" si="36"/>
        <v>39967516010</v>
      </c>
      <c r="AR48" s="120">
        <f t="shared" si="25"/>
        <v>23096207315</v>
      </c>
      <c r="AS48" s="121">
        <v>63063723325</v>
      </c>
      <c r="AT48" s="121">
        <f t="shared" si="26"/>
        <v>21065642636</v>
      </c>
      <c r="AU48" s="134">
        <v>84129365961</v>
      </c>
      <c r="AV48" s="94">
        <v>20122752256</v>
      </c>
      <c r="AW48" s="138">
        <f t="shared" si="27"/>
        <v>20253128749</v>
      </c>
      <c r="AX48" s="138">
        <v>40375881005</v>
      </c>
      <c r="AY48" s="120">
        <f t="shared" si="37"/>
        <v>23290296777</v>
      </c>
      <c r="AZ48" s="121">
        <v>63666177782</v>
      </c>
      <c r="BA48" s="121">
        <f t="shared" si="29"/>
        <v>-63666177782</v>
      </c>
      <c r="BB48" s="134"/>
      <c r="BC48" s="282"/>
    </row>
    <row r="49" spans="1:55" ht="18" customHeight="1">
      <c r="A49" s="21"/>
      <c r="B49" s="21"/>
      <c r="C49" s="16"/>
      <c r="D49" s="8" t="s">
        <v>13</v>
      </c>
      <c r="E49" s="5"/>
      <c r="F49" s="5">
        <v>7668445568</v>
      </c>
      <c r="G49" s="5">
        <v>8016982161</v>
      </c>
      <c r="H49" s="5"/>
      <c r="I49" s="5">
        <v>8167778225</v>
      </c>
      <c r="J49" s="5"/>
      <c r="K49" s="5">
        <v>7863634395</v>
      </c>
      <c r="L49" s="5">
        <v>31716840349</v>
      </c>
      <c r="M49" s="40">
        <v>8172520923</v>
      </c>
      <c r="N49" s="6">
        <v>8806373456</v>
      </c>
      <c r="O49" s="6">
        <f t="shared" si="30"/>
        <v>16978894379</v>
      </c>
      <c r="P49" s="6">
        <v>8459253509</v>
      </c>
      <c r="Q49" s="6">
        <f t="shared" si="31"/>
        <v>25438147888</v>
      </c>
      <c r="R49" s="6">
        <v>8785657568</v>
      </c>
      <c r="S49" s="6">
        <v>34223805456</v>
      </c>
      <c r="T49" s="40">
        <v>8417512675.000001</v>
      </c>
      <c r="U49" s="6">
        <v>9018789142</v>
      </c>
      <c r="V49" s="6">
        <f t="shared" si="32"/>
        <v>17436301817</v>
      </c>
      <c r="W49" s="6">
        <v>8877184482</v>
      </c>
      <c r="X49" s="6">
        <f t="shared" si="33"/>
        <v>26313486299</v>
      </c>
      <c r="Y49" s="6">
        <v>8756447402</v>
      </c>
      <c r="Z49" s="166">
        <v>35069933701</v>
      </c>
      <c r="AA49" s="6">
        <v>8569482758</v>
      </c>
      <c r="AB49" s="6">
        <v>9253832113</v>
      </c>
      <c r="AC49" s="6">
        <f t="shared" si="34"/>
        <v>17823314871</v>
      </c>
      <c r="AD49" s="6">
        <v>9532451802</v>
      </c>
      <c r="AE49" s="6">
        <f t="shared" si="35"/>
        <v>27355766673</v>
      </c>
      <c r="AF49" s="6">
        <v>9329634396</v>
      </c>
      <c r="AG49" s="6">
        <v>36685401069</v>
      </c>
      <c r="AH49" s="94">
        <v>8491358888</v>
      </c>
      <c r="AI49" s="138">
        <v>8729422674</v>
      </c>
      <c r="AJ49" s="138">
        <f t="shared" si="38"/>
        <v>17220781562</v>
      </c>
      <c r="AK49" s="121">
        <v>9315468085</v>
      </c>
      <c r="AL49" s="121">
        <f t="shared" si="22"/>
        <v>26536249647</v>
      </c>
      <c r="AM49" s="121">
        <f t="shared" si="23"/>
        <v>9159366335</v>
      </c>
      <c r="AN49" s="134">
        <v>35695615982</v>
      </c>
      <c r="AO49" s="94">
        <v>9068730138</v>
      </c>
      <c r="AP49" s="138">
        <v>9686434799</v>
      </c>
      <c r="AQ49" s="138">
        <f t="shared" si="36"/>
        <v>18755164937</v>
      </c>
      <c r="AR49" s="120">
        <f t="shared" si="25"/>
        <v>9289636863</v>
      </c>
      <c r="AS49" s="121">
        <v>28044801800</v>
      </c>
      <c r="AT49" s="121">
        <f t="shared" si="26"/>
        <v>9357298077</v>
      </c>
      <c r="AU49" s="134">
        <v>37402099877</v>
      </c>
      <c r="AV49" s="94">
        <v>9327356719</v>
      </c>
      <c r="AW49" s="138">
        <f t="shared" si="27"/>
        <v>9277164961</v>
      </c>
      <c r="AX49" s="138">
        <v>18604521680</v>
      </c>
      <c r="AY49" s="120">
        <f t="shared" si="37"/>
        <v>9507764495</v>
      </c>
      <c r="AZ49" s="121">
        <v>28112286175</v>
      </c>
      <c r="BA49" s="121">
        <f t="shared" si="29"/>
        <v>-28112286175</v>
      </c>
      <c r="BB49" s="134"/>
      <c r="BC49" s="282"/>
    </row>
    <row r="50" spans="1:55" ht="18" customHeight="1">
      <c r="A50" s="21"/>
      <c r="B50" s="21"/>
      <c r="C50" s="17"/>
      <c r="D50" s="8" t="s">
        <v>14</v>
      </c>
      <c r="E50" s="5"/>
      <c r="F50" s="5">
        <v>3131926320</v>
      </c>
      <c r="G50" s="5">
        <v>3054797157</v>
      </c>
      <c r="H50" s="5"/>
      <c r="I50" s="5">
        <v>3135615153</v>
      </c>
      <c r="J50" s="5"/>
      <c r="K50" s="5">
        <v>2630250315</v>
      </c>
      <c r="L50" s="5">
        <v>11952588945</v>
      </c>
      <c r="M50" s="40">
        <v>3008783583</v>
      </c>
      <c r="N50" s="6">
        <v>3220744968</v>
      </c>
      <c r="O50" s="6">
        <f t="shared" si="30"/>
        <v>6229528551</v>
      </c>
      <c r="P50" s="6">
        <v>3024091856</v>
      </c>
      <c r="Q50" s="6">
        <f t="shared" si="31"/>
        <v>9253620407</v>
      </c>
      <c r="R50" s="6">
        <v>2923428723</v>
      </c>
      <c r="S50" s="6">
        <v>12177049130</v>
      </c>
      <c r="T50" s="40">
        <v>3076919225</v>
      </c>
      <c r="U50" s="6">
        <v>3576904897</v>
      </c>
      <c r="V50" s="6">
        <f t="shared" si="32"/>
        <v>6653824122</v>
      </c>
      <c r="W50" s="6">
        <v>3549407805</v>
      </c>
      <c r="X50" s="6">
        <f t="shared" si="33"/>
        <v>10203231927</v>
      </c>
      <c r="Y50" s="6">
        <v>3246846092</v>
      </c>
      <c r="Z50" s="166">
        <v>13450078019</v>
      </c>
      <c r="AA50" s="6">
        <v>3355709715</v>
      </c>
      <c r="AB50" s="6">
        <v>3282125679</v>
      </c>
      <c r="AC50" s="6">
        <f t="shared" si="34"/>
        <v>6637835394</v>
      </c>
      <c r="AD50" s="6">
        <v>3419729519</v>
      </c>
      <c r="AE50" s="6">
        <f t="shared" si="35"/>
        <v>10057564913</v>
      </c>
      <c r="AF50" s="6">
        <v>3498489715</v>
      </c>
      <c r="AG50" s="6">
        <v>13556054628</v>
      </c>
      <c r="AH50" s="94">
        <v>3816204730</v>
      </c>
      <c r="AI50" s="138">
        <f>2158363323+1393081651</f>
        <v>3551444974</v>
      </c>
      <c r="AJ50" s="138">
        <f t="shared" si="38"/>
        <v>7367649704</v>
      </c>
      <c r="AK50" s="121">
        <f>1920790436+1209916300</f>
        <v>3130706736</v>
      </c>
      <c r="AL50" s="121">
        <f t="shared" si="22"/>
        <v>10498356440</v>
      </c>
      <c r="AM50" s="121">
        <f t="shared" si="23"/>
        <v>3104508148</v>
      </c>
      <c r="AN50" s="134">
        <v>13602864588</v>
      </c>
      <c r="AO50" s="94">
        <v>2923265959</v>
      </c>
      <c r="AP50" s="138">
        <v>2958160591</v>
      </c>
      <c r="AQ50" s="138">
        <f t="shared" si="36"/>
        <v>5881426550</v>
      </c>
      <c r="AR50" s="120">
        <f t="shared" si="25"/>
        <v>2800325370</v>
      </c>
      <c r="AS50" s="121">
        <v>8681751920</v>
      </c>
      <c r="AT50" s="121">
        <f t="shared" si="26"/>
        <v>2855376105</v>
      </c>
      <c r="AU50" s="134">
        <v>11537128025</v>
      </c>
      <c r="AV50" s="94">
        <v>2892802294</v>
      </c>
      <c r="AW50" s="138">
        <f t="shared" si="27"/>
        <v>3031375844</v>
      </c>
      <c r="AX50" s="138">
        <v>5924178138</v>
      </c>
      <c r="AY50" s="120">
        <f t="shared" si="37"/>
        <v>3049596065</v>
      </c>
      <c r="AZ50" s="121">
        <v>8973774203</v>
      </c>
      <c r="BA50" s="121">
        <f t="shared" si="29"/>
        <v>-8973774203</v>
      </c>
      <c r="BB50" s="134"/>
      <c r="BC50" s="282"/>
    </row>
    <row r="51" spans="1:55" ht="18" customHeight="1">
      <c r="A51" s="21"/>
      <c r="B51" s="21"/>
      <c r="C51" s="18" t="s">
        <v>15</v>
      </c>
      <c r="D51" s="5"/>
      <c r="E51" s="5"/>
      <c r="F51" s="5">
        <v>5452203229</v>
      </c>
      <c r="G51" s="5">
        <v>5086916620</v>
      </c>
      <c r="H51" s="5"/>
      <c r="I51" s="5">
        <v>5678773559</v>
      </c>
      <c r="J51" s="5"/>
      <c r="K51" s="5">
        <v>5638631387</v>
      </c>
      <c r="L51" s="5">
        <v>21856524795</v>
      </c>
      <c r="M51" s="40">
        <v>5464553016</v>
      </c>
      <c r="N51" s="6">
        <v>5230887457</v>
      </c>
      <c r="O51" s="6">
        <f t="shared" si="30"/>
        <v>10695440473</v>
      </c>
      <c r="P51" s="6">
        <v>5810807722</v>
      </c>
      <c r="Q51" s="6">
        <f t="shared" si="31"/>
        <v>16506248195</v>
      </c>
      <c r="R51" s="6">
        <v>5466028180</v>
      </c>
      <c r="S51" s="6">
        <v>21972276375</v>
      </c>
      <c r="T51" s="40">
        <v>5421575385</v>
      </c>
      <c r="U51" s="6">
        <v>5576027312</v>
      </c>
      <c r="V51" s="6">
        <f t="shared" si="32"/>
        <v>10997602697</v>
      </c>
      <c r="W51" s="6">
        <v>5580645055</v>
      </c>
      <c r="X51" s="6">
        <f t="shared" si="33"/>
        <v>16578247752</v>
      </c>
      <c r="Y51" s="6">
        <v>5429700043</v>
      </c>
      <c r="Z51" s="166">
        <v>22007947795</v>
      </c>
      <c r="AA51" s="6">
        <v>5560318311</v>
      </c>
      <c r="AB51" s="6">
        <v>5372115506</v>
      </c>
      <c r="AC51" s="6">
        <f t="shared" si="34"/>
        <v>10932433817</v>
      </c>
      <c r="AD51" s="6">
        <v>5762451868</v>
      </c>
      <c r="AE51" s="6">
        <f t="shared" si="35"/>
        <v>16694885685</v>
      </c>
      <c r="AF51" s="6">
        <v>6100187020</v>
      </c>
      <c r="AG51" s="6">
        <v>22795072705</v>
      </c>
      <c r="AH51" s="94">
        <v>6102627925</v>
      </c>
      <c r="AI51" s="138">
        <v>5193347978</v>
      </c>
      <c r="AJ51" s="138">
        <f t="shared" si="38"/>
        <v>11295975903</v>
      </c>
      <c r="AK51" s="121">
        <v>5756878795</v>
      </c>
      <c r="AL51" s="121">
        <f t="shared" si="22"/>
        <v>17052854698</v>
      </c>
      <c r="AM51" s="121">
        <f t="shared" si="23"/>
        <v>5352265998</v>
      </c>
      <c r="AN51" s="134">
        <v>22405120696</v>
      </c>
      <c r="AO51" s="94">
        <v>5103163556</v>
      </c>
      <c r="AP51" s="138">
        <v>5156285653</v>
      </c>
      <c r="AQ51" s="138">
        <f t="shared" si="36"/>
        <v>10259449209</v>
      </c>
      <c r="AR51" s="120">
        <f t="shared" si="25"/>
        <v>5373518806</v>
      </c>
      <c r="AS51" s="121">
        <v>15632968015</v>
      </c>
      <c r="AT51" s="121">
        <f t="shared" si="26"/>
        <v>5142071980</v>
      </c>
      <c r="AU51" s="134">
        <v>20775039995</v>
      </c>
      <c r="AV51" s="94">
        <f>SUM(AV52:AV53)</f>
        <v>5334920155</v>
      </c>
      <c r="AW51" s="138">
        <f t="shared" si="27"/>
        <v>5460400543</v>
      </c>
      <c r="AX51" s="138">
        <v>10795320698</v>
      </c>
      <c r="AY51" s="120">
        <f t="shared" si="37"/>
        <v>5515787293</v>
      </c>
      <c r="AZ51" s="121">
        <v>16311107991</v>
      </c>
      <c r="BA51" s="121">
        <f t="shared" si="29"/>
        <v>-16311107991</v>
      </c>
      <c r="BB51" s="134"/>
      <c r="BC51" s="282"/>
    </row>
    <row r="52" spans="1:55" ht="18" customHeight="1">
      <c r="A52" s="21"/>
      <c r="B52" s="21"/>
      <c r="C52" s="19"/>
      <c r="D52" s="8" t="s">
        <v>16</v>
      </c>
      <c r="E52" s="5"/>
      <c r="F52" s="5">
        <v>2754567930</v>
      </c>
      <c r="G52" s="5">
        <v>2236071410</v>
      </c>
      <c r="H52" s="5"/>
      <c r="I52" s="5">
        <v>2732512563</v>
      </c>
      <c r="J52" s="5"/>
      <c r="K52" s="5">
        <v>2897540617</v>
      </c>
      <c r="L52" s="5">
        <v>10620692520</v>
      </c>
      <c r="M52" s="40">
        <v>2846981957</v>
      </c>
      <c r="N52" s="6">
        <v>2455616382</v>
      </c>
      <c r="O52" s="6">
        <f t="shared" si="30"/>
        <v>5302598339</v>
      </c>
      <c r="P52" s="6">
        <v>2789396433</v>
      </c>
      <c r="Q52" s="6">
        <f t="shared" si="31"/>
        <v>8091994772</v>
      </c>
      <c r="R52" s="6">
        <v>2734572928</v>
      </c>
      <c r="S52" s="6">
        <v>10826567700</v>
      </c>
      <c r="T52" s="40">
        <v>2630590830</v>
      </c>
      <c r="U52" s="6">
        <v>2600122911</v>
      </c>
      <c r="V52" s="6">
        <f t="shared" si="32"/>
        <v>5230713741</v>
      </c>
      <c r="W52" s="6">
        <v>2832557293</v>
      </c>
      <c r="X52" s="6">
        <f t="shared" si="33"/>
        <v>8063271034</v>
      </c>
      <c r="Y52" s="6">
        <v>2785235803</v>
      </c>
      <c r="Z52" s="166">
        <v>10848506837</v>
      </c>
      <c r="AA52" s="6">
        <v>2730396550</v>
      </c>
      <c r="AB52" s="6">
        <v>2564423665</v>
      </c>
      <c r="AC52" s="6">
        <f t="shared" si="34"/>
        <v>5294820215</v>
      </c>
      <c r="AD52" s="6">
        <v>2782627899</v>
      </c>
      <c r="AE52" s="6">
        <f t="shared" si="35"/>
        <v>8077448114</v>
      </c>
      <c r="AF52" s="6">
        <v>3052679772</v>
      </c>
      <c r="AG52" s="6">
        <v>11130127886</v>
      </c>
      <c r="AH52" s="94">
        <v>2934473844</v>
      </c>
      <c r="AI52" s="138">
        <v>2333031133</v>
      </c>
      <c r="AJ52" s="138">
        <f t="shared" si="38"/>
        <v>5267504977</v>
      </c>
      <c r="AK52" s="121">
        <v>2793407772</v>
      </c>
      <c r="AL52" s="121">
        <f t="shared" si="22"/>
        <v>8060912749</v>
      </c>
      <c r="AM52" s="121">
        <f t="shared" si="23"/>
        <v>2646947313</v>
      </c>
      <c r="AN52" s="134">
        <v>10707860062</v>
      </c>
      <c r="AO52" s="94">
        <v>2365048455</v>
      </c>
      <c r="AP52" s="138">
        <v>2274440487</v>
      </c>
      <c r="AQ52" s="138">
        <f t="shared" si="36"/>
        <v>4639488942</v>
      </c>
      <c r="AR52" s="120">
        <f t="shared" si="25"/>
        <v>2655775721</v>
      </c>
      <c r="AS52" s="121">
        <v>7295264663</v>
      </c>
      <c r="AT52" s="121">
        <f t="shared" si="26"/>
        <v>2410338469</v>
      </c>
      <c r="AU52" s="134">
        <v>9705603132</v>
      </c>
      <c r="AV52" s="94">
        <v>2363696858</v>
      </c>
      <c r="AW52" s="138">
        <f t="shared" si="27"/>
        <v>2586398750</v>
      </c>
      <c r="AX52" s="138">
        <v>4950095608</v>
      </c>
      <c r="AY52" s="120">
        <f t="shared" si="37"/>
        <v>2627520410</v>
      </c>
      <c r="AZ52" s="121">
        <v>7577616018</v>
      </c>
      <c r="BA52" s="121">
        <f t="shared" si="29"/>
        <v>-7577616018</v>
      </c>
      <c r="BB52" s="134"/>
      <c r="BC52" s="282"/>
    </row>
    <row r="53" spans="1:55" ht="18" customHeight="1">
      <c r="A53" s="21"/>
      <c r="B53" s="21"/>
      <c r="C53" s="20"/>
      <c r="D53" s="8" t="s">
        <v>17</v>
      </c>
      <c r="E53" s="5"/>
      <c r="F53" s="5">
        <v>2697635299</v>
      </c>
      <c r="G53" s="5">
        <v>2850845210</v>
      </c>
      <c r="H53" s="5"/>
      <c r="I53" s="5">
        <v>2946260996</v>
      </c>
      <c r="J53" s="5"/>
      <c r="K53" s="5">
        <v>2741090770</v>
      </c>
      <c r="L53" s="5">
        <v>11235832275</v>
      </c>
      <c r="M53" s="40">
        <v>2617571059</v>
      </c>
      <c r="N53" s="6">
        <v>2775271075</v>
      </c>
      <c r="O53" s="6">
        <f t="shared" si="30"/>
        <v>5392842134</v>
      </c>
      <c r="P53" s="6">
        <v>3021411289</v>
      </c>
      <c r="Q53" s="6">
        <f t="shared" si="31"/>
        <v>8414253423</v>
      </c>
      <c r="R53" s="6">
        <v>2731455252</v>
      </c>
      <c r="S53" s="6">
        <v>11145708675</v>
      </c>
      <c r="T53" s="40">
        <v>2790984555</v>
      </c>
      <c r="U53" s="6">
        <v>2975904401</v>
      </c>
      <c r="V53" s="6">
        <f t="shared" si="32"/>
        <v>5766888956</v>
      </c>
      <c r="W53" s="6">
        <v>2748087762</v>
      </c>
      <c r="X53" s="6">
        <f t="shared" si="33"/>
        <v>8514976718</v>
      </c>
      <c r="Y53" s="6">
        <v>2644464240</v>
      </c>
      <c r="Z53" s="166">
        <v>11159440958</v>
      </c>
      <c r="AA53" s="6">
        <v>2829921761</v>
      </c>
      <c r="AB53" s="6">
        <v>2807691841</v>
      </c>
      <c r="AC53" s="6">
        <f t="shared" si="34"/>
        <v>5637613602</v>
      </c>
      <c r="AD53" s="6">
        <v>2979823969</v>
      </c>
      <c r="AE53" s="6">
        <f t="shared" si="35"/>
        <v>8617437571</v>
      </c>
      <c r="AF53" s="6">
        <v>3047507248</v>
      </c>
      <c r="AG53" s="6">
        <v>11664944819</v>
      </c>
      <c r="AH53" s="94">
        <v>3168154081</v>
      </c>
      <c r="AI53" s="138">
        <v>2860316845</v>
      </c>
      <c r="AJ53" s="138">
        <f t="shared" si="38"/>
        <v>6028470926</v>
      </c>
      <c r="AK53" s="121">
        <v>2963471023</v>
      </c>
      <c r="AL53" s="121">
        <f t="shared" si="22"/>
        <v>8991941949</v>
      </c>
      <c r="AM53" s="121">
        <f t="shared" si="23"/>
        <v>2705318685</v>
      </c>
      <c r="AN53" s="134">
        <v>11697260634</v>
      </c>
      <c r="AO53" s="94">
        <v>2738115101</v>
      </c>
      <c r="AP53" s="138">
        <v>2881845166</v>
      </c>
      <c r="AQ53" s="138">
        <f t="shared" si="36"/>
        <v>5619960267</v>
      </c>
      <c r="AR53" s="120">
        <f t="shared" si="25"/>
        <v>2717743085</v>
      </c>
      <c r="AS53" s="121">
        <v>8337703352</v>
      </c>
      <c r="AT53" s="121">
        <f t="shared" si="26"/>
        <v>2731733511</v>
      </c>
      <c r="AU53" s="134">
        <v>11069436863</v>
      </c>
      <c r="AV53" s="94">
        <v>2971223297</v>
      </c>
      <c r="AW53" s="138">
        <f t="shared" si="27"/>
        <v>2874001793</v>
      </c>
      <c r="AX53" s="138">
        <v>5845225090</v>
      </c>
      <c r="AY53" s="120">
        <f t="shared" si="37"/>
        <v>2888266883</v>
      </c>
      <c r="AZ53" s="121">
        <v>8733491973</v>
      </c>
      <c r="BA53" s="121">
        <f t="shared" si="29"/>
        <v>-8733491973</v>
      </c>
      <c r="BB53" s="134"/>
      <c r="BC53" s="282"/>
    </row>
    <row r="54" spans="1:55" ht="18" customHeight="1">
      <c r="A54" s="21"/>
      <c r="B54" s="21"/>
      <c r="C54" s="22" t="s">
        <v>18</v>
      </c>
      <c r="D54" s="5"/>
      <c r="E54" s="5"/>
      <c r="F54" s="5">
        <v>3870003149</v>
      </c>
      <c r="G54" s="5">
        <v>3363628436</v>
      </c>
      <c r="H54" s="5"/>
      <c r="I54" s="5">
        <v>3943835814</v>
      </c>
      <c r="J54" s="5"/>
      <c r="K54" s="5">
        <v>3442707380</v>
      </c>
      <c r="L54" s="5">
        <v>14620174779</v>
      </c>
      <c r="M54" s="40">
        <v>4502627733</v>
      </c>
      <c r="N54" s="6">
        <v>4358591359</v>
      </c>
      <c r="O54" s="6">
        <f t="shared" si="30"/>
        <v>8861219092</v>
      </c>
      <c r="P54" s="6">
        <v>4921136502</v>
      </c>
      <c r="Q54" s="6">
        <f t="shared" si="31"/>
        <v>13782355594</v>
      </c>
      <c r="R54" s="6">
        <v>4019540637</v>
      </c>
      <c r="S54" s="6">
        <v>17801896231</v>
      </c>
      <c r="T54" s="40">
        <v>4582991939</v>
      </c>
      <c r="U54" s="6">
        <v>4596369116</v>
      </c>
      <c r="V54" s="6">
        <f t="shared" si="32"/>
        <v>9179361055</v>
      </c>
      <c r="W54" s="6">
        <v>5088066588</v>
      </c>
      <c r="X54" s="6">
        <f t="shared" si="33"/>
        <v>14267427643</v>
      </c>
      <c r="Y54" s="6">
        <v>4282622511</v>
      </c>
      <c r="Z54" s="166">
        <v>18550050154</v>
      </c>
      <c r="AA54" s="6">
        <v>4703654644</v>
      </c>
      <c r="AB54" s="6">
        <v>4183840267</v>
      </c>
      <c r="AC54" s="6">
        <f t="shared" si="34"/>
        <v>8887494911</v>
      </c>
      <c r="AD54" s="6">
        <v>4254630676</v>
      </c>
      <c r="AE54" s="6">
        <f t="shared" si="35"/>
        <v>13142125587</v>
      </c>
      <c r="AF54" s="6">
        <v>4018723182</v>
      </c>
      <c r="AG54" s="6">
        <v>17160848769</v>
      </c>
      <c r="AH54" s="94">
        <v>5040137962</v>
      </c>
      <c r="AI54" s="138">
        <v>3711639341</v>
      </c>
      <c r="AJ54" s="138">
        <f t="shared" si="38"/>
        <v>8751777303</v>
      </c>
      <c r="AK54" s="121">
        <v>4202670500</v>
      </c>
      <c r="AL54" s="121">
        <f t="shared" si="22"/>
        <v>12954447803</v>
      </c>
      <c r="AM54" s="121">
        <f t="shared" si="23"/>
        <v>3831313253</v>
      </c>
      <c r="AN54" s="134">
        <v>16785761056</v>
      </c>
      <c r="AO54" s="94">
        <v>4138577356</v>
      </c>
      <c r="AP54" s="138">
        <v>3769151150</v>
      </c>
      <c r="AQ54" s="138">
        <f t="shared" si="36"/>
        <v>7907728506</v>
      </c>
      <c r="AR54" s="120">
        <f t="shared" si="25"/>
        <v>4247986373</v>
      </c>
      <c r="AS54" s="121">
        <v>12155714879</v>
      </c>
      <c r="AT54" s="121">
        <f t="shared" si="26"/>
        <v>3727070163</v>
      </c>
      <c r="AU54" s="134">
        <v>15882785042</v>
      </c>
      <c r="AV54" s="94">
        <v>4099204390</v>
      </c>
      <c r="AW54" s="138">
        <f t="shared" si="27"/>
        <v>3729872255</v>
      </c>
      <c r="AX54" s="138">
        <v>7829076645</v>
      </c>
      <c r="AY54" s="120">
        <f t="shared" si="37"/>
        <v>4102855216</v>
      </c>
      <c r="AZ54" s="121">
        <v>11931931861</v>
      </c>
      <c r="BA54" s="121">
        <f t="shared" si="29"/>
        <v>-11931931861</v>
      </c>
      <c r="BB54" s="134"/>
      <c r="BC54" s="282"/>
    </row>
    <row r="55" spans="1:55" ht="18" customHeight="1">
      <c r="A55" s="21"/>
      <c r="B55" s="26"/>
      <c r="C55" s="23" t="s">
        <v>145</v>
      </c>
      <c r="D55" s="5"/>
      <c r="E55" s="5"/>
      <c r="F55" s="5">
        <v>1506523074</v>
      </c>
      <c r="G55" s="5">
        <v>1514536485</v>
      </c>
      <c r="H55" s="5"/>
      <c r="I55" s="5">
        <v>1487827733</v>
      </c>
      <c r="J55" s="5"/>
      <c r="K55" s="5">
        <v>1493142847</v>
      </c>
      <c r="L55" s="5">
        <v>6002030139</v>
      </c>
      <c r="M55" s="40">
        <v>1442542642</v>
      </c>
      <c r="N55" s="6">
        <v>1515619647</v>
      </c>
      <c r="O55" s="6">
        <f t="shared" si="30"/>
        <v>2958162289</v>
      </c>
      <c r="P55" s="6">
        <v>1361779322</v>
      </c>
      <c r="Q55" s="6">
        <f t="shared" si="31"/>
        <v>4319941611</v>
      </c>
      <c r="R55" s="6">
        <v>1355211742</v>
      </c>
      <c r="S55" s="6">
        <v>5675153353</v>
      </c>
      <c r="T55" s="40">
        <v>1457354662.0000086</v>
      </c>
      <c r="U55" s="6">
        <v>1365098677</v>
      </c>
      <c r="V55" s="6">
        <f t="shared" si="32"/>
        <v>2822453339.0000086</v>
      </c>
      <c r="W55" s="6">
        <v>1273681836</v>
      </c>
      <c r="X55" s="6">
        <f t="shared" si="33"/>
        <v>4096135175.0000086</v>
      </c>
      <c r="Y55" s="6">
        <v>1411749693</v>
      </c>
      <c r="Z55" s="166">
        <v>5507884868.0000086</v>
      </c>
      <c r="AA55" s="6">
        <v>1146314664</v>
      </c>
      <c r="AB55" s="6">
        <v>2027929244</v>
      </c>
      <c r="AC55" s="6">
        <f t="shared" si="34"/>
        <v>3174243908</v>
      </c>
      <c r="AD55" s="6">
        <v>2238572031</v>
      </c>
      <c r="AE55" s="6">
        <f t="shared" si="35"/>
        <v>5412815939</v>
      </c>
      <c r="AF55" s="6">
        <v>2111887051</v>
      </c>
      <c r="AG55" s="6">
        <v>7524702990</v>
      </c>
      <c r="AH55" s="94">
        <v>2660088295</v>
      </c>
      <c r="AI55" s="138">
        <v>2300252302</v>
      </c>
      <c r="AJ55" s="138">
        <f t="shared" si="38"/>
        <v>4960340597</v>
      </c>
      <c r="AK55" s="121">
        <v>2492385592</v>
      </c>
      <c r="AL55" s="121">
        <f t="shared" si="22"/>
        <v>7452726189</v>
      </c>
      <c r="AM55" s="121">
        <f t="shared" si="23"/>
        <v>2625834033</v>
      </c>
      <c r="AN55" s="134">
        <v>10078560222</v>
      </c>
      <c r="AO55" s="94">
        <v>2740013622</v>
      </c>
      <c r="AP55" s="138">
        <v>2680821291</v>
      </c>
      <c r="AQ55" s="138">
        <f t="shared" si="36"/>
        <v>5420834913</v>
      </c>
      <c r="AR55" s="120">
        <f t="shared" si="25"/>
        <v>2757671069</v>
      </c>
      <c r="AS55" s="121">
        <v>8178505982</v>
      </c>
      <c r="AT55" s="121">
        <f t="shared" si="26"/>
        <v>2594785788</v>
      </c>
      <c r="AU55" s="134">
        <v>10773291770</v>
      </c>
      <c r="AV55" s="94">
        <v>2857050406</v>
      </c>
      <c r="AW55" s="138">
        <f t="shared" si="27"/>
        <v>2843125619</v>
      </c>
      <c r="AX55" s="138">
        <v>5700176025</v>
      </c>
      <c r="AY55" s="120">
        <f t="shared" si="37"/>
        <v>2903164622</v>
      </c>
      <c r="AZ55" s="121">
        <v>8603340647</v>
      </c>
      <c r="BA55" s="121">
        <f t="shared" si="29"/>
        <v>-8603340647</v>
      </c>
      <c r="BB55" s="134"/>
      <c r="BC55" s="282"/>
    </row>
    <row r="56" spans="1:55" s="4" customFormat="1" ht="14.25" customHeight="1">
      <c r="A56" s="10"/>
      <c r="B56" s="153" t="s">
        <v>146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0"/>
      <c r="AL56" s="10"/>
      <c r="AM56" s="10"/>
      <c r="AN56" s="288"/>
      <c r="AO56" s="146"/>
      <c r="AP56" s="146"/>
      <c r="AQ56" s="146"/>
      <c r="AR56" s="10"/>
      <c r="AS56" s="10"/>
      <c r="AT56" s="10"/>
      <c r="AU56" s="288"/>
      <c r="AV56" s="146"/>
      <c r="AW56" s="146"/>
      <c r="AX56" s="146"/>
      <c r="AY56" s="10"/>
      <c r="AZ56" s="10"/>
      <c r="BA56" s="10"/>
      <c r="BB56" s="288"/>
      <c r="BC56" s="10"/>
    </row>
    <row r="57" spans="1:55" s="4" customFormat="1" ht="14.25" customHeight="1">
      <c r="A57" s="10"/>
      <c r="B57" s="153" t="s">
        <v>147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0"/>
      <c r="AL57" s="10"/>
      <c r="AM57" s="10"/>
      <c r="AN57" s="288"/>
      <c r="AO57" s="146"/>
      <c r="AP57" s="146"/>
      <c r="AQ57" s="146"/>
      <c r="AR57" s="10"/>
      <c r="AS57" s="10"/>
      <c r="AT57" s="10"/>
      <c r="AU57" s="288"/>
      <c r="AV57" s="146"/>
      <c r="AW57" s="146"/>
      <c r="AX57" s="146"/>
      <c r="AY57" s="10"/>
      <c r="AZ57" s="10"/>
      <c r="BA57" s="10"/>
      <c r="BB57" s="288"/>
      <c r="BC57" s="10"/>
    </row>
    <row r="58" spans="1:55" ht="18" customHeight="1"/>
    <row r="59" spans="1:55" s="3" customFormat="1" ht="18" customHeight="1">
      <c r="A59" s="484" t="s">
        <v>26</v>
      </c>
      <c r="B59" s="484"/>
      <c r="C59" s="484"/>
      <c r="D59" s="484"/>
      <c r="E59" s="484"/>
      <c r="F59" s="72"/>
      <c r="G59" s="72"/>
      <c r="H59" s="78"/>
      <c r="I59" s="72"/>
      <c r="J59" s="78"/>
      <c r="K59" s="72"/>
      <c r="L59" s="72"/>
      <c r="M59" s="493" t="s">
        <v>99</v>
      </c>
      <c r="N59" s="494"/>
      <c r="O59" s="494"/>
      <c r="P59" s="494"/>
      <c r="Q59" s="494"/>
      <c r="R59" s="494"/>
      <c r="S59" s="494"/>
      <c r="T59" s="493" t="s">
        <v>97</v>
      </c>
      <c r="U59" s="494"/>
      <c r="V59" s="494"/>
      <c r="W59" s="494"/>
      <c r="X59" s="494"/>
      <c r="Y59" s="494"/>
      <c r="Z59" s="494"/>
      <c r="AA59" s="493" t="s">
        <v>98</v>
      </c>
      <c r="AB59" s="494"/>
      <c r="AC59" s="494"/>
      <c r="AD59" s="494"/>
      <c r="AE59" s="494"/>
      <c r="AF59" s="494"/>
      <c r="AG59" s="495"/>
      <c r="AH59" s="280" t="s">
        <v>121</v>
      </c>
      <c r="AI59" s="281"/>
      <c r="AJ59" s="281"/>
      <c r="AK59" s="281"/>
      <c r="AL59" s="281"/>
      <c r="AM59" s="281"/>
      <c r="AN59" s="283"/>
      <c r="AO59" s="280" t="s">
        <v>215</v>
      </c>
      <c r="AP59" s="281"/>
      <c r="AQ59" s="281"/>
      <c r="AR59" s="281"/>
      <c r="AS59" s="281"/>
      <c r="AT59" s="281"/>
      <c r="AU59" s="283"/>
      <c r="AV59" s="280" t="s">
        <v>256</v>
      </c>
      <c r="AW59" s="281"/>
      <c r="AX59" s="281"/>
      <c r="AY59" s="281"/>
      <c r="AZ59" s="281"/>
      <c r="BA59" s="281"/>
      <c r="BB59" s="283"/>
      <c r="BC59" s="125" t="s">
        <v>131</v>
      </c>
    </row>
    <row r="60" spans="1:55" s="3" customFormat="1" ht="18" customHeight="1">
      <c r="A60" s="484"/>
      <c r="B60" s="484"/>
      <c r="C60" s="484"/>
      <c r="D60" s="484"/>
      <c r="E60" s="484"/>
      <c r="F60" s="72"/>
      <c r="G60" s="72"/>
      <c r="H60" s="78"/>
      <c r="I60" s="72"/>
      <c r="J60" s="78"/>
      <c r="K60" s="72"/>
      <c r="L60" s="72"/>
      <c r="M60" s="48" t="s">
        <v>56</v>
      </c>
      <c r="N60" s="73" t="s">
        <v>57</v>
      </c>
      <c r="O60" s="77" t="s">
        <v>119</v>
      </c>
      <c r="P60" s="73" t="s">
        <v>59</v>
      </c>
      <c r="Q60" s="77" t="s">
        <v>120</v>
      </c>
      <c r="R60" s="73" t="s">
        <v>58</v>
      </c>
      <c r="S60" s="73" t="s">
        <v>101</v>
      </c>
      <c r="T60" s="48" t="s">
        <v>62</v>
      </c>
      <c r="U60" s="38" t="s">
        <v>57</v>
      </c>
      <c r="V60" s="77" t="s">
        <v>119</v>
      </c>
      <c r="W60" s="38" t="s">
        <v>59</v>
      </c>
      <c r="X60" s="77" t="s">
        <v>120</v>
      </c>
      <c r="Y60" s="38" t="s">
        <v>58</v>
      </c>
      <c r="Z60" s="38" t="s">
        <v>54</v>
      </c>
      <c r="AA60" s="75" t="s">
        <v>56</v>
      </c>
      <c r="AB60" s="128" t="s">
        <v>57</v>
      </c>
      <c r="AC60" s="128" t="s">
        <v>119</v>
      </c>
      <c r="AD60" s="128" t="s">
        <v>59</v>
      </c>
      <c r="AE60" s="128" t="s">
        <v>120</v>
      </c>
      <c r="AF60" s="128" t="s">
        <v>58</v>
      </c>
      <c r="AG60" s="124" t="s">
        <v>55</v>
      </c>
      <c r="AH60" s="111" t="s">
        <v>56</v>
      </c>
      <c r="AI60" s="111" t="s">
        <v>57</v>
      </c>
      <c r="AJ60" s="111" t="s">
        <v>119</v>
      </c>
      <c r="AK60" s="111" t="s">
        <v>59</v>
      </c>
      <c r="AL60" s="111" t="s">
        <v>120</v>
      </c>
      <c r="AM60" s="111" t="s">
        <v>58</v>
      </c>
      <c r="AN60" s="284"/>
      <c r="AO60" s="313" t="s">
        <v>56</v>
      </c>
      <c r="AP60" s="313" t="s">
        <v>57</v>
      </c>
      <c r="AQ60" s="313" t="s">
        <v>119</v>
      </c>
      <c r="AR60" s="313" t="s">
        <v>59</v>
      </c>
      <c r="AS60" s="313" t="s">
        <v>120</v>
      </c>
      <c r="AT60" s="313" t="s">
        <v>58</v>
      </c>
      <c r="AU60" s="284"/>
      <c r="AV60" s="314" t="s">
        <v>56</v>
      </c>
      <c r="AW60" s="314" t="s">
        <v>57</v>
      </c>
      <c r="AX60" s="314" t="s">
        <v>119</v>
      </c>
      <c r="AY60" s="314" t="s">
        <v>59</v>
      </c>
      <c r="AZ60" s="314" t="s">
        <v>120</v>
      </c>
      <c r="BA60" s="314" t="s">
        <v>58</v>
      </c>
      <c r="BB60" s="284"/>
      <c r="BC60" s="125" t="s">
        <v>132</v>
      </c>
    </row>
    <row r="61" spans="1:55" s="4" customFormat="1" ht="18" customHeight="1">
      <c r="B61" s="34" t="s">
        <v>27</v>
      </c>
      <c r="C61" s="13"/>
      <c r="D61" s="13"/>
      <c r="E61" s="14" t="s">
        <v>41</v>
      </c>
      <c r="F61" s="13"/>
      <c r="G61" s="13"/>
      <c r="H61" s="13"/>
      <c r="I61" s="13"/>
      <c r="J61" s="13"/>
      <c r="K61" s="13"/>
      <c r="L61" s="13"/>
      <c r="M61" s="169">
        <f t="shared" ref="M61:Z61" si="39">M62</f>
        <v>1996793824</v>
      </c>
      <c r="N61" s="169">
        <f t="shared" si="39"/>
        <v>2247466989</v>
      </c>
      <c r="O61" s="169">
        <f t="shared" si="39"/>
        <v>4244260813</v>
      </c>
      <c r="P61" s="169">
        <f t="shared" si="39"/>
        <v>2645306892</v>
      </c>
      <c r="Q61" s="169">
        <f t="shared" si="39"/>
        <v>6889567705</v>
      </c>
      <c r="R61" s="169">
        <f t="shared" si="39"/>
        <v>2779205843</v>
      </c>
      <c r="S61" s="169">
        <f t="shared" si="39"/>
        <v>9668773548</v>
      </c>
      <c r="T61" s="169">
        <f t="shared" si="39"/>
        <v>3364878985</v>
      </c>
      <c r="U61" s="169">
        <f t="shared" si="39"/>
        <v>2835972657</v>
      </c>
      <c r="V61" s="169">
        <f t="shared" si="39"/>
        <v>6200851642</v>
      </c>
      <c r="W61" s="169">
        <f t="shared" si="39"/>
        <v>3281150706</v>
      </c>
      <c r="X61" s="169">
        <f t="shared" si="39"/>
        <v>9482002348</v>
      </c>
      <c r="Y61" s="169">
        <f t="shared" si="39"/>
        <v>3035778183</v>
      </c>
      <c r="Z61" s="169">
        <f t="shared" si="39"/>
        <v>12517780531</v>
      </c>
      <c r="AA61" s="46">
        <f t="shared" ref="AA61:BC61" si="40">AA62</f>
        <v>3162824076</v>
      </c>
      <c r="AB61" s="183">
        <f t="shared" si="40"/>
        <v>2405977236</v>
      </c>
      <c r="AC61" s="184">
        <f t="shared" si="40"/>
        <v>5568801312</v>
      </c>
      <c r="AD61" s="183">
        <f t="shared" si="40"/>
        <v>2556614632</v>
      </c>
      <c r="AE61" s="184">
        <f t="shared" si="40"/>
        <v>8125415944</v>
      </c>
      <c r="AF61" s="183">
        <f t="shared" si="40"/>
        <v>3480952682</v>
      </c>
      <c r="AG61" s="183">
        <f t="shared" si="40"/>
        <v>11606368626</v>
      </c>
      <c r="AH61" s="185">
        <f>G62</f>
        <v>1010674632</v>
      </c>
      <c r="AI61" s="186">
        <f t="shared" si="40"/>
        <v>2287870971</v>
      </c>
      <c r="AJ61" s="186">
        <f t="shared" si="40"/>
        <v>3298545603</v>
      </c>
      <c r="AK61" s="182">
        <f t="shared" si="40"/>
        <v>2237007250</v>
      </c>
      <c r="AL61" s="182">
        <f t="shared" si="40"/>
        <v>5535552853</v>
      </c>
      <c r="AM61" s="182">
        <f>AN61-AL61</f>
        <v>4308383367</v>
      </c>
      <c r="AN61" s="187">
        <v>9843936220</v>
      </c>
      <c r="AO61" s="185">
        <v>2759866911</v>
      </c>
      <c r="AP61" s="185">
        <v>2418526198</v>
      </c>
      <c r="AQ61" s="186">
        <f t="shared" si="40"/>
        <v>5178393109</v>
      </c>
      <c r="AR61" s="182">
        <f t="shared" si="40"/>
        <v>2144713728</v>
      </c>
      <c r="AS61" s="185">
        <v>7323106837</v>
      </c>
      <c r="AT61" s="182">
        <f>AU61-AS61</f>
        <v>2618892524</v>
      </c>
      <c r="AU61" s="185">
        <v>9941999361</v>
      </c>
      <c r="AV61" s="185">
        <v>2258283443</v>
      </c>
      <c r="AW61" s="185">
        <f>AX61-AV61</f>
        <v>2625824745</v>
      </c>
      <c r="AX61" s="186">
        <v>4884108188</v>
      </c>
      <c r="AY61" s="182">
        <f t="shared" si="40"/>
        <v>2226238032</v>
      </c>
      <c r="AZ61" s="185">
        <v>7110346220</v>
      </c>
      <c r="BA61" s="182">
        <f>BB61-AZ61</f>
        <v>-7110346220</v>
      </c>
      <c r="BB61" s="185">
        <f>StravisData取り込み!AB61</f>
        <v>0</v>
      </c>
      <c r="BC61" s="243">
        <f t="shared" si="40"/>
        <v>12297144205</v>
      </c>
    </row>
    <row r="62" spans="1:55" s="4" customFormat="1" ht="18" customHeight="1">
      <c r="B62" s="35"/>
      <c r="C62" s="485" t="s">
        <v>27</v>
      </c>
      <c r="D62" s="485"/>
      <c r="E62" s="14" t="s">
        <v>41</v>
      </c>
      <c r="F62" s="14">
        <v>933574852</v>
      </c>
      <c r="G62" s="14">
        <v>1010674632</v>
      </c>
      <c r="H62" s="14"/>
      <c r="I62" s="14">
        <v>1249522651</v>
      </c>
      <c r="J62" s="14"/>
      <c r="K62" s="14">
        <v>1812606720</v>
      </c>
      <c r="L62" s="14">
        <v>5006378855</v>
      </c>
      <c r="M62" s="45">
        <v>1996793824</v>
      </c>
      <c r="N62" s="82">
        <v>2247466989</v>
      </c>
      <c r="O62" s="82">
        <f>M62+N62</f>
        <v>4244260813</v>
      </c>
      <c r="P62" s="82">
        <v>2645306892</v>
      </c>
      <c r="Q62" s="82">
        <f>O62+P62</f>
        <v>6889567705</v>
      </c>
      <c r="R62" s="82">
        <v>2779205843</v>
      </c>
      <c r="S62" s="170">
        <v>9668773548</v>
      </c>
      <c r="T62" s="47">
        <v>3364878985</v>
      </c>
      <c r="U62" s="47">
        <v>2835972657</v>
      </c>
      <c r="V62" s="82">
        <f>T62+U62</f>
        <v>6200851642</v>
      </c>
      <c r="W62" s="47">
        <v>3281150706</v>
      </c>
      <c r="X62" s="82">
        <f>V62+W62</f>
        <v>9482002348</v>
      </c>
      <c r="Y62" s="47">
        <v>3035778183</v>
      </c>
      <c r="Z62" s="47">
        <v>12517780531</v>
      </c>
      <c r="AA62" s="46">
        <v>3162824076</v>
      </c>
      <c r="AB62" s="183">
        <v>2405977236</v>
      </c>
      <c r="AC62" s="184">
        <f>AA62+AB62</f>
        <v>5568801312</v>
      </c>
      <c r="AD62" s="183">
        <v>2556614632</v>
      </c>
      <c r="AE62" s="184">
        <f>AC62+AD62</f>
        <v>8125415944</v>
      </c>
      <c r="AF62" s="183">
        <v>3480952682</v>
      </c>
      <c r="AG62" s="183">
        <v>11606368626</v>
      </c>
      <c r="AH62" s="185">
        <v>2714629649</v>
      </c>
      <c r="AI62" s="186">
        <v>2287870971</v>
      </c>
      <c r="AJ62" s="186">
        <f>G62+AI62</f>
        <v>3298545603</v>
      </c>
      <c r="AK62" s="182">
        <v>2237007250</v>
      </c>
      <c r="AL62" s="182">
        <f>AJ62+AK62</f>
        <v>5535552853</v>
      </c>
      <c r="AM62" s="182">
        <f t="shared" ref="AM62:AM88" si="41">AN62-AL62</f>
        <v>4308383367</v>
      </c>
      <c r="AN62" s="187">
        <v>9843936220</v>
      </c>
      <c r="AO62" s="185">
        <v>2759866911</v>
      </c>
      <c r="AP62" s="185">
        <v>2418526198</v>
      </c>
      <c r="AQ62" s="186">
        <f>AO62+AP62</f>
        <v>5178393109</v>
      </c>
      <c r="AR62" s="182">
        <f t="shared" ref="AR62:AR63" si="42">AS62-AQ62</f>
        <v>2144713728</v>
      </c>
      <c r="AS62" s="185">
        <v>7323106837</v>
      </c>
      <c r="AT62" s="182">
        <v>2618892524</v>
      </c>
      <c r="AU62" s="185">
        <v>9941999361</v>
      </c>
      <c r="AV62" s="185">
        <v>2258283443</v>
      </c>
      <c r="AW62" s="185">
        <f t="shared" ref="AW62:AW70" si="43">AX62-AV62</f>
        <v>2625824745</v>
      </c>
      <c r="AX62" s="186">
        <v>4884108188</v>
      </c>
      <c r="AY62" s="182">
        <f t="shared" ref="AY62:AY63" si="44">AZ62-AX62</f>
        <v>2226238032</v>
      </c>
      <c r="AZ62" s="185">
        <v>7110346220</v>
      </c>
      <c r="BA62" s="182"/>
      <c r="BB62" s="185">
        <f>StravisData取り込み!AB62</f>
        <v>0</v>
      </c>
      <c r="BC62" s="243">
        <v>12297144205</v>
      </c>
    </row>
    <row r="63" spans="1:55" s="4" customFormat="1" ht="18" customHeight="1">
      <c r="B63" s="36"/>
      <c r="C63" s="485"/>
      <c r="D63" s="485"/>
      <c r="E63" s="14" t="s">
        <v>44</v>
      </c>
      <c r="F63" s="14">
        <v>9395115.0058667604</v>
      </c>
      <c r="G63" s="14">
        <v>10308782.998370999</v>
      </c>
      <c r="H63" s="14"/>
      <c r="I63" s="14">
        <v>12203323.001755614</v>
      </c>
      <c r="J63" s="14"/>
      <c r="K63" s="14">
        <v>17661504.005876653</v>
      </c>
      <c r="L63" s="14">
        <v>49568725.011870027</v>
      </c>
      <c r="M63" s="45">
        <v>19599206.019631356</v>
      </c>
      <c r="N63" s="82">
        <v>21335840.545919947</v>
      </c>
      <c r="O63" s="82">
        <f>M63+N63</f>
        <v>40935046.565551303</v>
      </c>
      <c r="P63" s="82">
        <v>22803578.006081596</v>
      </c>
      <c r="Q63" s="82">
        <f>O63+P63</f>
        <v>63738624.571632899</v>
      </c>
      <c r="R63" s="82">
        <v>23304711.007976167</v>
      </c>
      <c r="S63" s="170">
        <v>87043335.579609066</v>
      </c>
      <c r="T63" s="47">
        <v>27733281.010467321</v>
      </c>
      <c r="U63" s="47">
        <v>23302534.973071776</v>
      </c>
      <c r="V63" s="82">
        <f>T63+U63</f>
        <v>51035815.983539097</v>
      </c>
      <c r="W63" s="47">
        <v>27009801.662825156</v>
      </c>
      <c r="X63" s="82">
        <f>V63+W63</f>
        <v>78045617.646364257</v>
      </c>
      <c r="Y63" s="47">
        <v>26138989.353219602</v>
      </c>
      <c r="Z63" s="47">
        <v>104184606.99958386</v>
      </c>
      <c r="AA63" s="46">
        <v>28998112.001466949</v>
      </c>
      <c r="AB63" s="183">
        <v>23330410.005674567</v>
      </c>
      <c r="AC63" s="184">
        <f>AA63+AB63</f>
        <v>52328522.007141516</v>
      </c>
      <c r="AD63" s="183">
        <v>22997480.996473938</v>
      </c>
      <c r="AE63" s="184">
        <f>AC63+AD63</f>
        <v>75326003.003615454</v>
      </c>
      <c r="AF63" s="183">
        <v>31134907.996384546</v>
      </c>
      <c r="AG63" s="183">
        <v>106460911</v>
      </c>
      <c r="AH63" s="185">
        <v>24322459</v>
      </c>
      <c r="AI63" s="186">
        <v>20575231</v>
      </c>
      <c r="AJ63" s="186">
        <f>G63+AI63</f>
        <v>30884013.998370998</v>
      </c>
      <c r="AK63" s="182">
        <v>19850613</v>
      </c>
      <c r="AL63" s="182">
        <f>AJ63+AK63</f>
        <v>50734626.998370998</v>
      </c>
      <c r="AM63" s="182">
        <f t="shared" si="41"/>
        <v>38101545.007765628</v>
      </c>
      <c r="AN63" s="187">
        <v>88836172.006136626</v>
      </c>
      <c r="AO63" s="185">
        <v>25389759.990800366</v>
      </c>
      <c r="AP63" s="185">
        <v>21660877.016286679</v>
      </c>
      <c r="AQ63" s="186">
        <f>AO63+AP63</f>
        <v>47050637.007087044</v>
      </c>
      <c r="AR63" s="182">
        <f t="shared" si="42"/>
        <v>19030456.992191069</v>
      </c>
      <c r="AS63" s="185">
        <v>66081093.999278113</v>
      </c>
      <c r="AT63" s="182">
        <f t="shared" ref="AT63:AT88" si="45">AU63-AS63</f>
        <v>23737312.008491337</v>
      </c>
      <c r="AU63" s="185">
        <v>89818406.007769451</v>
      </c>
      <c r="AV63" s="185">
        <v>20531716.001454677</v>
      </c>
      <c r="AW63" s="185">
        <f t="shared" si="43"/>
        <v>24276615.998545323</v>
      </c>
      <c r="AX63" s="186">
        <v>44808332</v>
      </c>
      <c r="AY63" s="182">
        <f t="shared" si="44"/>
        <v>20364410.621448219</v>
      </c>
      <c r="AZ63" s="185">
        <v>65172742.621448219</v>
      </c>
      <c r="BA63" s="182" t="e">
        <f t="shared" ref="BA63:BA88" si="46">BB63-AZ63</f>
        <v>#DIV/0!</v>
      </c>
      <c r="BB63" s="185" t="e">
        <f>StravisData取り込み!AB63</f>
        <v>#DIV/0!</v>
      </c>
      <c r="BC63" s="243">
        <v>108824285</v>
      </c>
    </row>
    <row r="64" spans="1:55" s="4" customFormat="1" ht="18" customHeight="1">
      <c r="B64" s="37" t="s">
        <v>28</v>
      </c>
      <c r="C64" s="14"/>
      <c r="D64" s="14"/>
      <c r="E64" s="14" t="s">
        <v>41</v>
      </c>
      <c r="F64" s="14"/>
      <c r="G64" s="14"/>
      <c r="H64" s="14"/>
      <c r="I64" s="14"/>
      <c r="J64" s="14"/>
      <c r="K64" s="14"/>
      <c r="L64" s="14"/>
      <c r="M64" s="47">
        <f t="shared" ref="M64:Z64" si="47">M65+M67+M69</f>
        <v>1437201725</v>
      </c>
      <c r="N64" s="47">
        <f t="shared" si="47"/>
        <v>1470523910</v>
      </c>
      <c r="O64" s="47">
        <f t="shared" si="47"/>
        <v>2907725635</v>
      </c>
      <c r="P64" s="47">
        <f t="shared" si="47"/>
        <v>1352996141</v>
      </c>
      <c r="Q64" s="47">
        <f t="shared" si="47"/>
        <v>4260721776</v>
      </c>
      <c r="R64" s="47">
        <f t="shared" si="47"/>
        <v>1467816243</v>
      </c>
      <c r="S64" s="47">
        <f t="shared" si="47"/>
        <v>5728538019</v>
      </c>
      <c r="T64" s="47">
        <f t="shared" si="47"/>
        <v>1375160235</v>
      </c>
      <c r="U64" s="47">
        <f t="shared" si="47"/>
        <v>1516185321</v>
      </c>
      <c r="V64" s="47">
        <f t="shared" si="47"/>
        <v>2891345556</v>
      </c>
      <c r="W64" s="47">
        <f t="shared" si="47"/>
        <v>1243912093</v>
      </c>
      <c r="X64" s="47">
        <f t="shared" si="47"/>
        <v>4135257649</v>
      </c>
      <c r="Y64" s="47">
        <f t="shared" si="47"/>
        <v>1275555961</v>
      </c>
      <c r="Z64" s="47">
        <f t="shared" si="47"/>
        <v>5410813610</v>
      </c>
      <c r="AA64" s="46">
        <f t="shared" ref="AA64:BC64" si="48">AA65+AA67+AA69</f>
        <v>1353826086</v>
      </c>
      <c r="AB64" s="183">
        <f t="shared" si="48"/>
        <v>1256997881</v>
      </c>
      <c r="AC64" s="184">
        <f t="shared" si="48"/>
        <v>2610823967</v>
      </c>
      <c r="AD64" s="183">
        <f t="shared" si="48"/>
        <v>1395635347</v>
      </c>
      <c r="AE64" s="184">
        <f t="shared" si="48"/>
        <v>4006459314</v>
      </c>
      <c r="AF64" s="183">
        <f t="shared" si="48"/>
        <v>1210713305</v>
      </c>
      <c r="AG64" s="183">
        <f t="shared" si="48"/>
        <v>5217172619</v>
      </c>
      <c r="AH64" s="185">
        <f>G65+G67+G69</f>
        <v>1494094380</v>
      </c>
      <c r="AI64" s="186">
        <f t="shared" si="48"/>
        <v>2113052874</v>
      </c>
      <c r="AJ64" s="186">
        <f t="shared" si="48"/>
        <v>3607147254</v>
      </c>
      <c r="AK64" s="182">
        <f t="shared" si="48"/>
        <v>2862128287</v>
      </c>
      <c r="AL64" s="182">
        <f t="shared" si="48"/>
        <v>6469275541</v>
      </c>
      <c r="AM64" s="182">
        <f t="shared" si="41"/>
        <v>2249184736</v>
      </c>
      <c r="AN64" s="187">
        <v>8718460277</v>
      </c>
      <c r="AO64" s="185">
        <v>2574436879</v>
      </c>
      <c r="AP64" s="185">
        <v>2603183498</v>
      </c>
      <c r="AQ64" s="186">
        <f t="shared" ref="AQ64" si="49">AQ65+AQ67+AQ69</f>
        <v>5177620377</v>
      </c>
      <c r="AR64" s="182">
        <f>AR65+AR67+AR69</f>
        <v>3578012858</v>
      </c>
      <c r="AS64" s="185">
        <v>8755633235</v>
      </c>
      <c r="AT64" s="182">
        <f t="shared" si="45"/>
        <v>2583961450</v>
      </c>
      <c r="AU64" s="185">
        <v>11339594685</v>
      </c>
      <c r="AV64" s="185">
        <v>2789359327</v>
      </c>
      <c r="AW64" s="185">
        <f t="shared" si="43"/>
        <v>3341948535</v>
      </c>
      <c r="AX64" s="186">
        <v>6131307862</v>
      </c>
      <c r="AY64" s="182">
        <f>AY65+AY67+AY69</f>
        <v>3540174804</v>
      </c>
      <c r="AZ64" s="185">
        <v>9671482666</v>
      </c>
      <c r="BA64" s="182" t="e">
        <f t="shared" si="46"/>
        <v>#REF!</v>
      </c>
      <c r="BB64" s="185" t="e">
        <f>StravisData取り込み!AB64</f>
        <v>#REF!</v>
      </c>
      <c r="BC64" s="243">
        <f t="shared" si="48"/>
        <v>12945951874</v>
      </c>
    </row>
    <row r="65" spans="2:55" s="4" customFormat="1" ht="18" customHeight="1">
      <c r="B65" s="35"/>
      <c r="C65" s="485" t="s">
        <v>29</v>
      </c>
      <c r="D65" s="485"/>
      <c r="E65" s="14" t="s">
        <v>41</v>
      </c>
      <c r="F65" s="14">
        <v>577383627</v>
      </c>
      <c r="G65" s="14">
        <v>597384571</v>
      </c>
      <c r="H65" s="14"/>
      <c r="I65" s="14">
        <v>891210151</v>
      </c>
      <c r="J65" s="14"/>
      <c r="K65" s="14">
        <v>452475272</v>
      </c>
      <c r="L65" s="14">
        <v>2518453621</v>
      </c>
      <c r="M65" s="45">
        <v>489078959</v>
      </c>
      <c r="N65" s="82">
        <v>639483557</v>
      </c>
      <c r="O65" s="82">
        <f>M65+N65</f>
        <v>1128562516</v>
      </c>
      <c r="P65" s="82">
        <v>530749294</v>
      </c>
      <c r="Q65" s="82">
        <f>O65+P65</f>
        <v>1659311810</v>
      </c>
      <c r="R65" s="82">
        <v>568227024</v>
      </c>
      <c r="S65" s="170">
        <v>2227538834</v>
      </c>
      <c r="T65" s="47">
        <v>491882516</v>
      </c>
      <c r="U65" s="47">
        <v>601012722</v>
      </c>
      <c r="V65" s="82">
        <f>T65+U65</f>
        <v>1092895238</v>
      </c>
      <c r="W65" s="47">
        <v>389117983</v>
      </c>
      <c r="X65" s="82">
        <f>V65+W65</f>
        <v>1482013221</v>
      </c>
      <c r="Y65" s="47">
        <v>427216052</v>
      </c>
      <c r="Z65" s="47">
        <v>1909229273</v>
      </c>
      <c r="AA65" s="46">
        <v>391349676</v>
      </c>
      <c r="AB65" s="183">
        <v>425342544</v>
      </c>
      <c r="AC65" s="184">
        <f>AA65+AB65</f>
        <v>816692220</v>
      </c>
      <c r="AD65" s="183">
        <v>387676273</v>
      </c>
      <c r="AE65" s="184">
        <f>AC65+AD65</f>
        <v>1204368493</v>
      </c>
      <c r="AF65" s="183">
        <v>361145268</v>
      </c>
      <c r="AG65" s="183">
        <v>1565513761</v>
      </c>
      <c r="AH65" s="185">
        <v>367223577</v>
      </c>
      <c r="AI65" s="186">
        <v>454468359</v>
      </c>
      <c r="AJ65" s="186">
        <f t="shared" ref="AJ65:AJ70" si="50">G65+AI65</f>
        <v>1051852930</v>
      </c>
      <c r="AK65" s="182">
        <v>437531338</v>
      </c>
      <c r="AL65" s="182">
        <f t="shared" ref="AL65:AL70" si="51">AJ65+AK65</f>
        <v>1489384268</v>
      </c>
      <c r="AM65" s="182">
        <f t="shared" si="41"/>
        <v>147027528</v>
      </c>
      <c r="AN65" s="187">
        <v>1636411796</v>
      </c>
      <c r="AO65" s="185">
        <v>532674965</v>
      </c>
      <c r="AP65" s="185">
        <v>853646644</v>
      </c>
      <c r="AQ65" s="186">
        <f>AO65+AP65</f>
        <v>1386321609</v>
      </c>
      <c r="AR65" s="182">
        <f>AS65-AQ65</f>
        <v>1377922313</v>
      </c>
      <c r="AS65" s="185">
        <v>2764243922</v>
      </c>
      <c r="AT65" s="182">
        <f t="shared" si="45"/>
        <v>1053919696</v>
      </c>
      <c r="AU65" s="185">
        <v>3818163618</v>
      </c>
      <c r="AV65" s="185">
        <v>1025755141</v>
      </c>
      <c r="AW65" s="185">
        <f>AX65-AV65</f>
        <v>1611782332</v>
      </c>
      <c r="AX65" s="186">
        <v>2637537473</v>
      </c>
      <c r="AY65" s="182">
        <f>AZ65-AX65</f>
        <v>1783707426</v>
      </c>
      <c r="AZ65" s="185">
        <v>4421244899</v>
      </c>
      <c r="BA65" s="182">
        <f t="shared" si="46"/>
        <v>-4421244899</v>
      </c>
      <c r="BB65" s="185">
        <f>StravisData取り込み!AB65</f>
        <v>0</v>
      </c>
      <c r="BC65" s="243">
        <v>4141076717</v>
      </c>
    </row>
    <row r="66" spans="2:55" s="4" customFormat="1" ht="18" customHeight="1">
      <c r="B66" s="35"/>
      <c r="C66" s="485"/>
      <c r="D66" s="485"/>
      <c r="E66" s="14" t="s">
        <v>42</v>
      </c>
      <c r="F66" s="14">
        <v>35701161.73197791</v>
      </c>
      <c r="G66" s="14">
        <v>37311919.14867571</v>
      </c>
      <c r="H66" s="14"/>
      <c r="I66" s="14">
        <v>53932626.971204504</v>
      </c>
      <c r="J66" s="14"/>
      <c r="K66" s="14">
        <v>26819093.500856474</v>
      </c>
      <c r="L66" s="14">
        <v>153764801.3527146</v>
      </c>
      <c r="M66" s="45">
        <v>29942700.642059252</v>
      </c>
      <c r="N66" s="82">
        <v>36990110.170997381</v>
      </c>
      <c r="O66" s="82">
        <f t="shared" ref="O66:Q70" si="52">M66+N66</f>
        <v>66932810.813056633</v>
      </c>
      <c r="P66" s="82">
        <v>28385950.508834805</v>
      </c>
      <c r="Q66" s="82">
        <f t="shared" si="52"/>
        <v>95318761.321891442</v>
      </c>
      <c r="R66" s="82">
        <v>29652600.049287964</v>
      </c>
      <c r="S66" s="170">
        <v>124971361.3711794</v>
      </c>
      <c r="T66" s="47">
        <v>25147367.893660534</v>
      </c>
      <c r="U66" s="47">
        <v>31129420.880798791</v>
      </c>
      <c r="V66" s="82">
        <f t="shared" ref="V66:V70" si="53">T66+U66</f>
        <v>56276788.774459325</v>
      </c>
      <c r="W66" s="47">
        <v>20224427.390852392</v>
      </c>
      <c r="X66" s="82">
        <f t="shared" ref="X66:X70" si="54">V66+W66</f>
        <v>76501216.165311724</v>
      </c>
      <c r="Y66" s="47">
        <v>24450024.213899501</v>
      </c>
      <c r="Z66" s="47">
        <v>100951240.37921122</v>
      </c>
      <c r="AA66" s="46">
        <v>23532752.615754664</v>
      </c>
      <c r="AB66" s="183">
        <v>27161984.814412937</v>
      </c>
      <c r="AC66" s="184">
        <f t="shared" ref="AC66:AC70" si="55">AA66+AB66</f>
        <v>50694737.430167601</v>
      </c>
      <c r="AD66" s="183">
        <v>24017948.23980758</v>
      </c>
      <c r="AE66" s="184">
        <f t="shared" ref="AE66:AE70" si="56">AC66+AD66</f>
        <v>74712685.669975176</v>
      </c>
      <c r="AF66" s="183">
        <v>21983655.33002482</v>
      </c>
      <c r="AG66" s="183">
        <v>96696341</v>
      </c>
      <c r="AH66" s="185">
        <v>22542883</v>
      </c>
      <c r="AI66" s="186">
        <v>27377646</v>
      </c>
      <c r="AJ66" s="186">
        <f t="shared" si="50"/>
        <v>64689565.14867571</v>
      </c>
      <c r="AK66" s="182">
        <v>25708495</v>
      </c>
      <c r="AL66" s="182">
        <f t="shared" si="51"/>
        <v>90398060.14867571</v>
      </c>
      <c r="AM66" s="182">
        <f t="shared" si="41"/>
        <v>7356527.4259957522</v>
      </c>
      <c r="AN66" s="187">
        <v>97754587.574671462</v>
      </c>
      <c r="AO66" s="185">
        <v>31407721.992924526</v>
      </c>
      <c r="AP66" s="185">
        <v>51705084.302039504</v>
      </c>
      <c r="AQ66" s="186">
        <f t="shared" ref="AQ66:AQ70" si="57">AO66+AP66</f>
        <v>83112806.29496403</v>
      </c>
      <c r="AR66" s="182">
        <f t="shared" ref="AR66:AR70" si="58">AS66-AQ66</f>
        <v>83910995.638570711</v>
      </c>
      <c r="AS66" s="185">
        <v>167023801.93353474</v>
      </c>
      <c r="AT66" s="182">
        <f t="shared" si="45"/>
        <v>64099903.756537914</v>
      </c>
      <c r="AU66" s="185">
        <v>231123705.69007266</v>
      </c>
      <c r="AV66" s="185">
        <v>63632452.915632747</v>
      </c>
      <c r="AW66" s="185">
        <f t="shared" si="43"/>
        <v>103830243.78277993</v>
      </c>
      <c r="AX66" s="186">
        <v>167462696.69841269</v>
      </c>
      <c r="AY66" s="182">
        <f t="shared" ref="AY66:AY70" si="59">AZ66-AX66</f>
        <v>114145258.6519058</v>
      </c>
      <c r="AZ66" s="185">
        <v>281607955.35031849</v>
      </c>
      <c r="BA66" s="182" t="e">
        <f t="shared" si="46"/>
        <v>#DIV/0!</v>
      </c>
      <c r="BB66" s="185" t="e">
        <f>StravisData取り込み!AB66</f>
        <v>#DIV/0!</v>
      </c>
      <c r="BC66" s="243">
        <v>242878399</v>
      </c>
    </row>
    <row r="67" spans="2:55" s="4" customFormat="1" ht="18" customHeight="1">
      <c r="B67" s="35"/>
      <c r="C67" s="485" t="s">
        <v>141</v>
      </c>
      <c r="D67" s="485"/>
      <c r="E67" s="14" t="s">
        <v>41</v>
      </c>
      <c r="F67" s="14">
        <v>613238533</v>
      </c>
      <c r="G67" s="14">
        <v>659301388</v>
      </c>
      <c r="H67" s="14"/>
      <c r="I67" s="14">
        <v>628074602</v>
      </c>
      <c r="J67" s="14"/>
      <c r="K67" s="14">
        <v>598562929</v>
      </c>
      <c r="L67" s="14">
        <v>2499177452</v>
      </c>
      <c r="M67" s="45">
        <v>744680984</v>
      </c>
      <c r="N67" s="82">
        <v>675373850</v>
      </c>
      <c r="O67" s="82">
        <f t="shared" si="52"/>
        <v>1420054834</v>
      </c>
      <c r="P67" s="82">
        <v>747353003</v>
      </c>
      <c r="Q67" s="82">
        <f t="shared" si="52"/>
        <v>2167407837</v>
      </c>
      <c r="R67" s="82">
        <v>763002149</v>
      </c>
      <c r="S67" s="170">
        <v>2930409986</v>
      </c>
      <c r="T67" s="47">
        <v>769227162</v>
      </c>
      <c r="U67" s="47">
        <v>827230773</v>
      </c>
      <c r="V67" s="82">
        <f t="shared" si="53"/>
        <v>1596457935</v>
      </c>
      <c r="W67" s="47">
        <v>815180700</v>
      </c>
      <c r="X67" s="82">
        <f t="shared" si="54"/>
        <v>2411638635</v>
      </c>
      <c r="Y67" s="47">
        <v>827997981</v>
      </c>
      <c r="Z67" s="47">
        <v>3239636616</v>
      </c>
      <c r="AA67" s="46">
        <v>958255861</v>
      </c>
      <c r="AB67" s="183">
        <v>831724800</v>
      </c>
      <c r="AC67" s="184">
        <f t="shared" si="55"/>
        <v>1789980661</v>
      </c>
      <c r="AD67" s="183">
        <v>980775425</v>
      </c>
      <c r="AE67" s="184">
        <f t="shared" si="56"/>
        <v>2770756086</v>
      </c>
      <c r="AF67" s="183">
        <v>830643671</v>
      </c>
      <c r="AG67" s="183">
        <v>3601399757</v>
      </c>
      <c r="AH67" s="185">
        <v>905253215</v>
      </c>
      <c r="AI67" s="186">
        <v>1547163746</v>
      </c>
      <c r="AJ67" s="186">
        <f t="shared" si="50"/>
        <v>2206465134</v>
      </c>
      <c r="AK67" s="182">
        <v>2264833636</v>
      </c>
      <c r="AL67" s="182">
        <f t="shared" si="51"/>
        <v>4471298770</v>
      </c>
      <c r="AM67" s="182">
        <f t="shared" si="41"/>
        <v>1989795400</v>
      </c>
      <c r="AN67" s="187">
        <v>6461094170</v>
      </c>
      <c r="AO67" s="185">
        <v>1803528089</v>
      </c>
      <c r="AP67" s="185">
        <v>1649613219</v>
      </c>
      <c r="AQ67" s="186">
        <f t="shared" si="57"/>
        <v>3453141308</v>
      </c>
      <c r="AR67" s="182">
        <f t="shared" si="58"/>
        <v>2125312224</v>
      </c>
      <c r="AS67" s="185">
        <v>5578453532</v>
      </c>
      <c r="AT67" s="182">
        <f t="shared" si="45"/>
        <v>1504870309</v>
      </c>
      <c r="AU67" s="185">
        <v>7083323841</v>
      </c>
      <c r="AV67" s="185">
        <v>1763604186</v>
      </c>
      <c r="AW67" s="185">
        <f t="shared" si="43"/>
        <v>1730166203</v>
      </c>
      <c r="AX67" s="186">
        <v>3493770389</v>
      </c>
      <c r="AY67" s="182">
        <f t="shared" si="59"/>
        <v>1756467378</v>
      </c>
      <c r="AZ67" s="185">
        <v>5250237767</v>
      </c>
      <c r="BA67" s="182">
        <f t="shared" si="46"/>
        <v>-5250237767</v>
      </c>
      <c r="BB67" s="185">
        <f>StravisData取り込み!AB67</f>
        <v>0</v>
      </c>
      <c r="BC67" s="243">
        <v>7825524729</v>
      </c>
    </row>
    <row r="68" spans="2:55" s="4" customFormat="1" ht="18" customHeight="1">
      <c r="B68" s="35"/>
      <c r="C68" s="485"/>
      <c r="D68" s="485"/>
      <c r="E68" s="14" t="s">
        <v>43</v>
      </c>
      <c r="F68" s="14">
        <v>47890103.717645504</v>
      </c>
      <c r="G68" s="14">
        <v>52127654.243775211</v>
      </c>
      <c r="H68" s="14"/>
      <c r="I68" s="14">
        <v>47738078.263624206</v>
      </c>
      <c r="J68" s="14"/>
      <c r="K68" s="14">
        <v>45268719.953249335</v>
      </c>
      <c r="L68" s="14">
        <v>193024556.17829424</v>
      </c>
      <c r="M68" s="45">
        <v>56690243.874756202</v>
      </c>
      <c r="N68" s="82">
        <v>49652014.664232209</v>
      </c>
      <c r="O68" s="82">
        <f t="shared" si="52"/>
        <v>106342258.53898841</v>
      </c>
      <c r="P68" s="82">
        <v>49849028.814590566</v>
      </c>
      <c r="Q68" s="82">
        <f t="shared" si="52"/>
        <v>156191287.35357898</v>
      </c>
      <c r="R68" s="82">
        <v>49598211.949328102</v>
      </c>
      <c r="S68" s="170">
        <v>205789499.30290708</v>
      </c>
      <c r="T68" s="47">
        <v>49151895.335463256</v>
      </c>
      <c r="U68" s="47">
        <v>52727998.410548225</v>
      </c>
      <c r="V68" s="82">
        <f t="shared" si="53"/>
        <v>101879893.74601148</v>
      </c>
      <c r="W68" s="47">
        <v>52021742.182514362</v>
      </c>
      <c r="X68" s="82">
        <f t="shared" si="54"/>
        <v>153901635.92852584</v>
      </c>
      <c r="Y68" s="47">
        <v>55242109.455592953</v>
      </c>
      <c r="Z68" s="47">
        <v>209143745.3841188</v>
      </c>
      <c r="AA68" s="46">
        <v>68203264.128113881</v>
      </c>
      <c r="AB68" s="183">
        <v>62356959.139573917</v>
      </c>
      <c r="AC68" s="184">
        <f t="shared" si="55"/>
        <v>130560223.2676878</v>
      </c>
      <c r="AD68" s="183">
        <v>68774746.948139518</v>
      </c>
      <c r="AE68" s="184">
        <f t="shared" si="56"/>
        <v>199334970.21582732</v>
      </c>
      <c r="AF68" s="183">
        <v>56992413.784172684</v>
      </c>
      <c r="AG68" s="183">
        <v>256327384</v>
      </c>
      <c r="AH68" s="185">
        <v>63171891</v>
      </c>
      <c r="AI68" s="186">
        <v>108565990</v>
      </c>
      <c r="AJ68" s="186">
        <f t="shared" si="50"/>
        <v>160693644.24377522</v>
      </c>
      <c r="AK68" s="182">
        <v>157449180</v>
      </c>
      <c r="AL68" s="182">
        <f t="shared" si="51"/>
        <v>318142824.24377525</v>
      </c>
      <c r="AM68" s="182">
        <f t="shared" si="41"/>
        <v>137184460.46376526</v>
      </c>
      <c r="AN68" s="187">
        <v>455327284.70754051</v>
      </c>
      <c r="AO68" s="185">
        <v>130218634.58483756</v>
      </c>
      <c r="AP68" s="185">
        <v>115906904.11794221</v>
      </c>
      <c r="AQ68" s="186">
        <f t="shared" si="57"/>
        <v>246125538.70277977</v>
      </c>
      <c r="AR68" s="182">
        <f t="shared" si="58"/>
        <v>148669474.17761654</v>
      </c>
      <c r="AS68" s="185">
        <v>394795012.88039631</v>
      </c>
      <c r="AT68" s="182">
        <f t="shared" si="45"/>
        <v>107212346.51010692</v>
      </c>
      <c r="AU68" s="185">
        <v>502007359.39050323</v>
      </c>
      <c r="AV68" s="185">
        <v>125702365.35994299</v>
      </c>
      <c r="AW68" s="185">
        <f t="shared" si="43"/>
        <v>125648022.33789875</v>
      </c>
      <c r="AX68" s="186">
        <v>251350387.69784173</v>
      </c>
      <c r="AY68" s="182">
        <f t="shared" si="59"/>
        <v>125551103.1133571</v>
      </c>
      <c r="AZ68" s="185">
        <v>376901490.81119883</v>
      </c>
      <c r="BA68" s="182" t="e">
        <f t="shared" si="46"/>
        <v>#DIV/0!</v>
      </c>
      <c r="BB68" s="185" t="e">
        <f>StravisData取り込み!AB68</f>
        <v>#DIV/0!</v>
      </c>
      <c r="BC68" s="243">
        <v>539319416</v>
      </c>
    </row>
    <row r="69" spans="2:55" s="4" customFormat="1" ht="18" customHeight="1">
      <c r="B69" s="35"/>
      <c r="C69" s="485" t="s">
        <v>30</v>
      </c>
      <c r="D69" s="485"/>
      <c r="E69" s="14" t="s">
        <v>41</v>
      </c>
      <c r="F69" s="14">
        <v>237583939</v>
      </c>
      <c r="G69" s="14">
        <v>237408421</v>
      </c>
      <c r="H69" s="14"/>
      <c r="I69" s="14">
        <v>143426700</v>
      </c>
      <c r="J69" s="14"/>
      <c r="K69" s="14">
        <v>196180422</v>
      </c>
      <c r="L69" s="14">
        <v>814599482</v>
      </c>
      <c r="M69" s="45">
        <v>203441782</v>
      </c>
      <c r="N69" s="82">
        <v>155666503</v>
      </c>
      <c r="O69" s="82">
        <f t="shared" si="52"/>
        <v>359108285</v>
      </c>
      <c r="P69" s="82">
        <v>74893844</v>
      </c>
      <c r="Q69" s="82">
        <f t="shared" si="52"/>
        <v>434002129</v>
      </c>
      <c r="R69" s="82">
        <v>136587070</v>
      </c>
      <c r="S69" s="170">
        <v>570589199</v>
      </c>
      <c r="T69" s="47">
        <v>114050557</v>
      </c>
      <c r="U69" s="47">
        <v>87941826</v>
      </c>
      <c r="V69" s="82">
        <f t="shared" si="53"/>
        <v>201992383</v>
      </c>
      <c r="W69" s="47">
        <v>39613410</v>
      </c>
      <c r="X69" s="82">
        <f t="shared" si="54"/>
        <v>241605793</v>
      </c>
      <c r="Y69" s="47">
        <v>20341928</v>
      </c>
      <c r="Z69" s="47">
        <v>261947721</v>
      </c>
      <c r="AA69" s="46">
        <v>4220549</v>
      </c>
      <c r="AB69" s="183">
        <v>-69463</v>
      </c>
      <c r="AC69" s="184">
        <f t="shared" si="55"/>
        <v>4151086</v>
      </c>
      <c r="AD69" s="183">
        <v>27183649</v>
      </c>
      <c r="AE69" s="184">
        <f t="shared" si="56"/>
        <v>31334735</v>
      </c>
      <c r="AF69" s="183">
        <v>18924366</v>
      </c>
      <c r="AG69" s="183">
        <v>50259101</v>
      </c>
      <c r="AH69" s="185">
        <v>65765579</v>
      </c>
      <c r="AI69" s="186">
        <v>111420769</v>
      </c>
      <c r="AJ69" s="186">
        <f t="shared" si="50"/>
        <v>348829190</v>
      </c>
      <c r="AK69" s="182">
        <v>159763313</v>
      </c>
      <c r="AL69" s="182">
        <f t="shared" si="51"/>
        <v>508592503</v>
      </c>
      <c r="AM69" s="182">
        <f t="shared" si="41"/>
        <v>112361808</v>
      </c>
      <c r="AN69" s="187">
        <v>620954311</v>
      </c>
      <c r="AO69" s="185">
        <v>238233825</v>
      </c>
      <c r="AP69" s="185">
        <v>99923635</v>
      </c>
      <c r="AQ69" s="186">
        <f t="shared" si="57"/>
        <v>338157460</v>
      </c>
      <c r="AR69" s="182">
        <f t="shared" si="58"/>
        <v>74778321</v>
      </c>
      <c r="AS69" s="185">
        <v>412935781</v>
      </c>
      <c r="AT69" s="182">
        <f t="shared" si="45"/>
        <v>25171445</v>
      </c>
      <c r="AU69" s="185">
        <v>438107226</v>
      </c>
      <c r="AV69" s="185">
        <v>0</v>
      </c>
      <c r="AW69" s="185">
        <f t="shared" si="43"/>
        <v>0</v>
      </c>
      <c r="AX69" s="186">
        <v>0</v>
      </c>
      <c r="AY69" s="182">
        <f t="shared" si="59"/>
        <v>0</v>
      </c>
      <c r="AZ69" s="185">
        <v>0</v>
      </c>
      <c r="BA69" s="182" t="e">
        <f t="shared" si="46"/>
        <v>#REF!</v>
      </c>
      <c r="BB69" s="185" t="e">
        <f>StravisData取り込み!#REF!</f>
        <v>#REF!</v>
      </c>
      <c r="BC69" s="243">
        <v>979350428</v>
      </c>
    </row>
    <row r="70" spans="2:55" s="4" customFormat="1" ht="18" customHeight="1">
      <c r="B70" s="36"/>
      <c r="C70" s="485"/>
      <c r="D70" s="485"/>
      <c r="E70" s="14" t="s">
        <v>45</v>
      </c>
      <c r="F70" s="14">
        <v>71374331.961082116</v>
      </c>
      <c r="G70" s="14">
        <v>72352014.271023259</v>
      </c>
      <c r="H70" s="14"/>
      <c r="I70" s="14">
        <v>41479150.343458347</v>
      </c>
      <c r="J70" s="14"/>
      <c r="K70" s="14">
        <v>58126520.089094222</v>
      </c>
      <c r="L70" s="14">
        <v>243332016.66465795</v>
      </c>
      <c r="M70" s="45">
        <v>60012325.073746316</v>
      </c>
      <c r="N70" s="82">
        <v>44848644.859191172</v>
      </c>
      <c r="O70" s="82">
        <f t="shared" si="52"/>
        <v>104860969.93293749</v>
      </c>
      <c r="P70" s="82">
        <v>19821906.458056588</v>
      </c>
      <c r="Q70" s="82">
        <f t="shared" si="52"/>
        <v>124682876.39099407</v>
      </c>
      <c r="R70" s="82">
        <v>36134475.856266499</v>
      </c>
      <c r="S70" s="170">
        <v>160817352.24726057</v>
      </c>
      <c r="T70" s="47">
        <v>29020497.964376587</v>
      </c>
      <c r="U70" s="47">
        <v>23445056.06159744</v>
      </c>
      <c r="V70" s="82">
        <f t="shared" si="53"/>
        <v>52465554.025974028</v>
      </c>
      <c r="W70" s="47">
        <v>10397220.472440945</v>
      </c>
      <c r="X70" s="82">
        <f t="shared" si="54"/>
        <v>62862774.498414971</v>
      </c>
      <c r="Y70" s="47">
        <v>7364496.5471614357</v>
      </c>
      <c r="Z70" s="47">
        <v>70227271.045576409</v>
      </c>
      <c r="AA70" s="46">
        <v>1248683.1360946747</v>
      </c>
      <c r="AB70" s="183">
        <v>1643.9723390603904</v>
      </c>
      <c r="AC70" s="184">
        <f t="shared" si="55"/>
        <v>1250327.1084337351</v>
      </c>
      <c r="AD70" s="183">
        <v>8047813.8411211604</v>
      </c>
      <c r="AE70" s="184">
        <f t="shared" si="56"/>
        <v>9298140.949554896</v>
      </c>
      <c r="AF70" s="183">
        <v>5312062.0504451049</v>
      </c>
      <c r="AG70" s="183">
        <v>14610203</v>
      </c>
      <c r="AH70" s="185">
        <v>17822650</v>
      </c>
      <c r="AI70" s="186">
        <v>30325814.130434781</v>
      </c>
      <c r="AJ70" s="186">
        <f t="shared" si="50"/>
        <v>102677828.40145804</v>
      </c>
      <c r="AK70" s="182">
        <v>42919011</v>
      </c>
      <c r="AL70" s="182">
        <f t="shared" si="51"/>
        <v>145596839.40145802</v>
      </c>
      <c r="AM70" s="182">
        <f t="shared" si="41"/>
        <v>22683461.682552814</v>
      </c>
      <c r="AN70" s="187">
        <v>168280301.08401084</v>
      </c>
      <c r="AO70" s="185">
        <v>65448853.021978021</v>
      </c>
      <c r="AP70" s="185">
        <v>27451548.076923072</v>
      </c>
      <c r="AQ70" s="186">
        <f t="shared" si="57"/>
        <v>92900401.098901093</v>
      </c>
      <c r="AR70" s="182">
        <f t="shared" si="58"/>
        <v>20543494.780219778</v>
      </c>
      <c r="AS70" s="185">
        <v>113443895.87912087</v>
      </c>
      <c r="AT70" s="182">
        <f t="shared" si="45"/>
        <v>7246799.9886477292</v>
      </c>
      <c r="AU70" s="185">
        <v>120690695.8677686</v>
      </c>
      <c r="AV70" s="185">
        <v>0</v>
      </c>
      <c r="AW70" s="185">
        <f t="shared" si="43"/>
        <v>0</v>
      </c>
      <c r="AX70" s="186">
        <v>0</v>
      </c>
      <c r="AY70" s="182">
        <f t="shared" si="59"/>
        <v>0</v>
      </c>
      <c r="AZ70" s="185">
        <v>0</v>
      </c>
      <c r="BA70" s="182" t="e">
        <f t="shared" si="46"/>
        <v>#REF!</v>
      </c>
      <c r="BB70" s="185" t="e">
        <f>StravisData取り込み!#REF!</f>
        <v>#REF!</v>
      </c>
      <c r="BC70" s="243">
        <v>261160114</v>
      </c>
    </row>
    <row r="71" spans="2:55" s="4" customFormat="1" ht="18" customHeight="1">
      <c r="B71" s="37" t="s">
        <v>38</v>
      </c>
      <c r="C71" s="14"/>
      <c r="D71" s="14"/>
      <c r="E71" s="14" t="s">
        <v>41</v>
      </c>
      <c r="F71" s="14"/>
      <c r="G71" s="14"/>
      <c r="H71" s="14"/>
      <c r="I71" s="14"/>
      <c r="J71" s="14"/>
      <c r="K71" s="14"/>
      <c r="L71" s="14"/>
      <c r="M71" s="47">
        <f t="shared" ref="M71:Z71" si="60">M72+M74</f>
        <v>0</v>
      </c>
      <c r="N71" s="47">
        <f t="shared" si="60"/>
        <v>0</v>
      </c>
      <c r="O71" s="47">
        <f t="shared" si="60"/>
        <v>0</v>
      </c>
      <c r="P71" s="47">
        <f t="shared" si="60"/>
        <v>0</v>
      </c>
      <c r="Q71" s="47">
        <f t="shared" si="60"/>
        <v>0</v>
      </c>
      <c r="R71" s="47">
        <f t="shared" si="60"/>
        <v>0</v>
      </c>
      <c r="S71" s="47">
        <f t="shared" si="60"/>
        <v>0</v>
      </c>
      <c r="T71" s="47">
        <f t="shared" si="60"/>
        <v>113950</v>
      </c>
      <c r="U71" s="47">
        <f t="shared" si="60"/>
        <v>8404714</v>
      </c>
      <c r="V71" s="47">
        <f t="shared" si="60"/>
        <v>8518664</v>
      </c>
      <c r="W71" s="47">
        <f t="shared" si="60"/>
        <v>71346407</v>
      </c>
      <c r="X71" s="47">
        <f t="shared" si="60"/>
        <v>79865071</v>
      </c>
      <c r="Y71" s="47">
        <f t="shared" si="60"/>
        <v>214995289</v>
      </c>
      <c r="Z71" s="47">
        <f t="shared" si="60"/>
        <v>294860360</v>
      </c>
      <c r="AA71" s="46">
        <f t="shared" ref="AA71:BC71" si="61">AA72+AA74</f>
        <v>244480508</v>
      </c>
      <c r="AB71" s="183">
        <f t="shared" si="61"/>
        <v>216854097</v>
      </c>
      <c r="AC71" s="184">
        <f t="shared" si="61"/>
        <v>461334605</v>
      </c>
      <c r="AD71" s="183">
        <f t="shared" si="61"/>
        <v>207901486</v>
      </c>
      <c r="AE71" s="184">
        <f t="shared" si="61"/>
        <v>669236091</v>
      </c>
      <c r="AF71" s="183">
        <f t="shared" si="61"/>
        <v>350536023</v>
      </c>
      <c r="AG71" s="183">
        <f t="shared" si="61"/>
        <v>1019772114</v>
      </c>
      <c r="AH71" s="185">
        <f>G72+G74</f>
        <v>0</v>
      </c>
      <c r="AI71" s="186">
        <f t="shared" si="61"/>
        <v>367628146</v>
      </c>
      <c r="AJ71" s="186">
        <f t="shared" si="61"/>
        <v>367628146</v>
      </c>
      <c r="AK71" s="182">
        <f t="shared" si="61"/>
        <v>351517622</v>
      </c>
      <c r="AL71" s="182">
        <f t="shared" si="61"/>
        <v>719145768</v>
      </c>
      <c r="AM71" s="182">
        <f t="shared" ref="AM71:AM77" si="62">AN71-AL71</f>
        <v>685402528</v>
      </c>
      <c r="AN71" s="187">
        <v>1404548296</v>
      </c>
      <c r="AO71" s="185">
        <v>401305615</v>
      </c>
      <c r="AP71" s="185">
        <v>425846123</v>
      </c>
      <c r="AQ71" s="186">
        <f t="shared" ref="AQ71" si="63">AQ72+AQ74</f>
        <v>827151738</v>
      </c>
      <c r="AR71" s="182">
        <f>AS71-AQ71</f>
        <v>1686121348</v>
      </c>
      <c r="AS71" s="185">
        <v>2513273086</v>
      </c>
      <c r="AT71" s="182">
        <f t="shared" ref="AT71:AT77" si="64">AU71-AS71</f>
        <v>1680454635</v>
      </c>
      <c r="AU71" s="185">
        <v>4193727721</v>
      </c>
      <c r="AV71" s="185"/>
      <c r="AW71" s="185">
        <f t="shared" ref="AW71:AW77" si="65">AX71-AV71</f>
        <v>2931355439</v>
      </c>
      <c r="AX71" s="186">
        <v>2931355439</v>
      </c>
      <c r="AY71" s="182">
        <f>AZ71-AX71</f>
        <v>1570088755</v>
      </c>
      <c r="AZ71" s="185">
        <v>4501444194</v>
      </c>
      <c r="BA71" s="182">
        <f t="shared" ref="BA71:BA77" si="66">BB71-AZ71</f>
        <v>-4501444194</v>
      </c>
      <c r="BB71" s="185">
        <f>StravisData取り込み!AB69</f>
        <v>0</v>
      </c>
      <c r="BC71" s="243">
        <f t="shared" si="61"/>
        <v>2336077981</v>
      </c>
    </row>
    <row r="72" spans="2:55" s="4" customFormat="1" ht="18" customHeight="1">
      <c r="B72" s="35"/>
      <c r="C72" s="485" t="s">
        <v>40</v>
      </c>
      <c r="D72" s="485"/>
      <c r="E72" s="14" t="s">
        <v>41</v>
      </c>
      <c r="F72" s="14"/>
      <c r="G72" s="14"/>
      <c r="H72" s="14"/>
      <c r="I72" s="14"/>
      <c r="J72" s="14"/>
      <c r="K72" s="14"/>
      <c r="L72" s="14"/>
      <c r="M72" s="63"/>
      <c r="N72" s="64"/>
      <c r="O72" s="82">
        <f t="shared" ref="O72:Q75" si="67">M72+N72</f>
        <v>0</v>
      </c>
      <c r="P72" s="64"/>
      <c r="Q72" s="82">
        <f t="shared" si="67"/>
        <v>0</v>
      </c>
      <c r="R72" s="64"/>
      <c r="S72" s="171"/>
      <c r="T72" s="47">
        <v>113950</v>
      </c>
      <c r="U72" s="47">
        <v>8404714</v>
      </c>
      <c r="V72" s="82">
        <f t="shared" ref="V72:V75" si="68">T72+U72</f>
        <v>8518664</v>
      </c>
      <c r="W72" s="47">
        <v>71346407</v>
      </c>
      <c r="X72" s="82">
        <f t="shared" ref="X72:X75" si="69">V72+W72</f>
        <v>79865071</v>
      </c>
      <c r="Y72" s="47">
        <v>214995289</v>
      </c>
      <c r="Z72" s="47">
        <v>294860360</v>
      </c>
      <c r="AA72" s="46">
        <v>232235839</v>
      </c>
      <c r="AB72" s="183">
        <v>199481841</v>
      </c>
      <c r="AC72" s="184">
        <f t="shared" ref="AC72:AC75" si="70">AA72+AB72</f>
        <v>431717680</v>
      </c>
      <c r="AD72" s="183">
        <v>195224498</v>
      </c>
      <c r="AE72" s="184">
        <f t="shared" ref="AE72:AE75" si="71">AC72+AD72</f>
        <v>626942178</v>
      </c>
      <c r="AF72" s="183">
        <v>320167752</v>
      </c>
      <c r="AG72" s="183">
        <v>947109930</v>
      </c>
      <c r="AH72" s="185">
        <v>321814932</v>
      </c>
      <c r="AI72" s="186">
        <v>367363148</v>
      </c>
      <c r="AJ72" s="186">
        <f t="shared" ref="AJ72:AJ77" si="72">G72+AI72</f>
        <v>367363148</v>
      </c>
      <c r="AK72" s="182">
        <v>351517622</v>
      </c>
      <c r="AL72" s="182">
        <f t="shared" ref="AL72:AL77" si="73">AJ72+AK72</f>
        <v>718880770</v>
      </c>
      <c r="AM72" s="182">
        <f t="shared" si="62"/>
        <v>672090829</v>
      </c>
      <c r="AN72" s="187">
        <v>1390971599</v>
      </c>
      <c r="AO72" s="185">
        <v>401305615</v>
      </c>
      <c r="AP72" s="185">
        <v>425846123</v>
      </c>
      <c r="AQ72" s="186">
        <f t="shared" ref="AQ72:AQ75" si="74">AO72+AP72</f>
        <v>827151738</v>
      </c>
      <c r="AR72" s="182">
        <f t="shared" ref="AR72:AR75" si="75">AS72-AQ72</f>
        <v>1686121348</v>
      </c>
      <c r="AS72" s="185">
        <v>2513273086</v>
      </c>
      <c r="AT72" s="182">
        <f t="shared" si="64"/>
        <v>1680454635</v>
      </c>
      <c r="AU72" s="185">
        <v>4193727721</v>
      </c>
      <c r="AV72" s="185">
        <v>1436127354</v>
      </c>
      <c r="AW72" s="185">
        <f t="shared" si="65"/>
        <v>1495228085</v>
      </c>
      <c r="AX72" s="186">
        <v>2931355439</v>
      </c>
      <c r="AY72" s="182">
        <f t="shared" ref="AY72:AY75" si="76">AZ72-AX72</f>
        <v>1570088755</v>
      </c>
      <c r="AZ72" s="185">
        <v>4501444194</v>
      </c>
      <c r="BA72" s="182">
        <f t="shared" si="66"/>
        <v>-4501444194</v>
      </c>
      <c r="BB72" s="185">
        <f>StravisData取り込み!AB70</f>
        <v>0</v>
      </c>
      <c r="BC72" s="243">
        <v>2336077981</v>
      </c>
    </row>
    <row r="73" spans="2:55" s="4" customFormat="1" ht="18" customHeight="1">
      <c r="B73" s="35"/>
      <c r="C73" s="485"/>
      <c r="D73" s="485"/>
      <c r="E73" s="14" t="s">
        <v>52</v>
      </c>
      <c r="F73" s="14"/>
      <c r="G73" s="14"/>
      <c r="H73" s="14"/>
      <c r="I73" s="14"/>
      <c r="J73" s="14"/>
      <c r="K73" s="14"/>
      <c r="L73" s="14"/>
      <c r="M73" s="63"/>
      <c r="N73" s="64"/>
      <c r="O73" s="82">
        <f t="shared" si="67"/>
        <v>0</v>
      </c>
      <c r="P73" s="64"/>
      <c r="Q73" s="82">
        <f t="shared" si="67"/>
        <v>0</v>
      </c>
      <c r="R73" s="64"/>
      <c r="S73" s="64"/>
      <c r="T73" s="46">
        <v>612.50268759406583</v>
      </c>
      <c r="U73" s="47">
        <v>45034.609090350415</v>
      </c>
      <c r="V73" s="82">
        <f t="shared" si="68"/>
        <v>45647.111777944483</v>
      </c>
      <c r="W73" s="47">
        <v>384596.01638725679</v>
      </c>
      <c r="X73" s="82">
        <f t="shared" si="69"/>
        <v>430243.12816520128</v>
      </c>
      <c r="Y73" s="47">
        <v>1202246.9615258628</v>
      </c>
      <c r="Z73" s="47">
        <v>1632490.0896910641</v>
      </c>
      <c r="AA73" s="46">
        <v>1492326.4297648116</v>
      </c>
      <c r="AB73" s="183">
        <v>1453345.5134666294</v>
      </c>
      <c r="AC73" s="184">
        <f t="shared" si="70"/>
        <v>2945671.9432314411</v>
      </c>
      <c r="AD73" s="183">
        <v>1416878.8743873741</v>
      </c>
      <c r="AE73" s="184">
        <f t="shared" si="71"/>
        <v>4362550.8176188152</v>
      </c>
      <c r="AF73" s="183">
        <v>2259206.1823811848</v>
      </c>
      <c r="AG73" s="183">
        <v>6621757</v>
      </c>
      <c r="AH73" s="185">
        <v>2251713</v>
      </c>
      <c r="AI73" s="186">
        <v>2521649</v>
      </c>
      <c r="AJ73" s="186">
        <f t="shared" si="72"/>
        <v>2521649</v>
      </c>
      <c r="AK73" s="182">
        <v>2343479</v>
      </c>
      <c r="AL73" s="182">
        <f t="shared" si="73"/>
        <v>4865128</v>
      </c>
      <c r="AM73" s="182">
        <f t="shared" si="62"/>
        <v>4580557</v>
      </c>
      <c r="AN73" s="187">
        <v>9445685</v>
      </c>
      <c r="AO73" s="185">
        <v>2719978.4126338623</v>
      </c>
      <c r="AP73" s="185">
        <v>2907286.9659633208</v>
      </c>
      <c r="AQ73" s="186">
        <f t="shared" si="74"/>
        <v>5627265.3785971832</v>
      </c>
      <c r="AR73" s="182">
        <f t="shared" si="75"/>
        <v>11607001.137208892</v>
      </c>
      <c r="AS73" s="185">
        <v>17234266.515806075</v>
      </c>
      <c r="AT73" s="182">
        <f t="shared" si="64"/>
        <v>11554967.513163514</v>
      </c>
      <c r="AU73" s="185">
        <v>28789234.02896959</v>
      </c>
      <c r="AV73" s="185">
        <v>10193976.107325384</v>
      </c>
      <c r="AW73" s="185">
        <f t="shared" si="65"/>
        <v>11229362.626870332</v>
      </c>
      <c r="AX73" s="186">
        <v>21423338.734195717</v>
      </c>
      <c r="AY73" s="182">
        <f t="shared" si="76"/>
        <v>11118005.833143253</v>
      </c>
      <c r="AZ73" s="185">
        <v>32541344.56733897</v>
      </c>
      <c r="BA73" s="182" t="e">
        <f t="shared" si="66"/>
        <v>#DIV/0!</v>
      </c>
      <c r="BB73" s="185" t="e">
        <f>StravisData取り込み!AB71</f>
        <v>#DIV/0!</v>
      </c>
      <c r="BC73" s="243">
        <v>15633259</v>
      </c>
    </row>
    <row r="74" spans="2:55" s="4" customFormat="1" ht="18" customHeight="1">
      <c r="B74" s="35"/>
      <c r="C74" s="485" t="s">
        <v>39</v>
      </c>
      <c r="D74" s="485"/>
      <c r="E74" s="14" t="s">
        <v>41</v>
      </c>
      <c r="F74" s="14"/>
      <c r="G74" s="14"/>
      <c r="H74" s="14"/>
      <c r="I74" s="14"/>
      <c r="J74" s="14"/>
      <c r="K74" s="14"/>
      <c r="L74" s="14"/>
      <c r="M74" s="63"/>
      <c r="N74" s="64"/>
      <c r="O74" s="82">
        <f t="shared" si="67"/>
        <v>0</v>
      </c>
      <c r="P74" s="64"/>
      <c r="Q74" s="82">
        <f t="shared" si="67"/>
        <v>0</v>
      </c>
      <c r="R74" s="64"/>
      <c r="S74" s="64"/>
      <c r="T74" s="63"/>
      <c r="U74" s="64"/>
      <c r="V74" s="82">
        <f t="shared" si="68"/>
        <v>0</v>
      </c>
      <c r="W74" s="64"/>
      <c r="X74" s="82">
        <f t="shared" si="69"/>
        <v>0</v>
      </c>
      <c r="Y74" s="64"/>
      <c r="Z74" s="64"/>
      <c r="AA74" s="46">
        <v>12244669</v>
      </c>
      <c r="AB74" s="183">
        <v>17372256</v>
      </c>
      <c r="AC74" s="184">
        <f t="shared" si="70"/>
        <v>29616925</v>
      </c>
      <c r="AD74" s="183">
        <v>12676988</v>
      </c>
      <c r="AE74" s="184">
        <f t="shared" si="71"/>
        <v>42293913</v>
      </c>
      <c r="AF74" s="183">
        <v>30368271</v>
      </c>
      <c r="AG74" s="183">
        <v>72662184</v>
      </c>
      <c r="AH74" s="185">
        <v>13311699</v>
      </c>
      <c r="AI74" s="186">
        <v>264998</v>
      </c>
      <c r="AJ74" s="186">
        <f t="shared" si="72"/>
        <v>264998</v>
      </c>
      <c r="AK74" s="182">
        <v>0</v>
      </c>
      <c r="AL74" s="182">
        <f t="shared" si="73"/>
        <v>264998</v>
      </c>
      <c r="AM74" s="182">
        <f t="shared" si="62"/>
        <v>13311699</v>
      </c>
      <c r="AN74" s="187">
        <v>13576697</v>
      </c>
      <c r="AO74" s="185">
        <v>0</v>
      </c>
      <c r="AP74" s="185">
        <v>0</v>
      </c>
      <c r="AQ74" s="186">
        <f t="shared" si="74"/>
        <v>0</v>
      </c>
      <c r="AR74" s="182">
        <f t="shared" si="75"/>
        <v>0</v>
      </c>
      <c r="AS74" s="185">
        <v>0</v>
      </c>
      <c r="AT74" s="182">
        <f t="shared" si="64"/>
        <v>0</v>
      </c>
      <c r="AU74" s="185">
        <f>StravisData取り込み!U86</f>
        <v>0</v>
      </c>
      <c r="AV74" s="185">
        <v>0</v>
      </c>
      <c r="AW74" s="185">
        <f t="shared" si="65"/>
        <v>0</v>
      </c>
      <c r="AX74" s="186">
        <v>0</v>
      </c>
      <c r="AY74" s="182">
        <f t="shared" si="76"/>
        <v>0</v>
      </c>
      <c r="AZ74" s="185">
        <v>0</v>
      </c>
      <c r="BA74" s="182">
        <f t="shared" si="66"/>
        <v>0</v>
      </c>
      <c r="BB74" s="185">
        <f>StravisData取り込み!AB86</f>
        <v>0</v>
      </c>
      <c r="BC74" s="127">
        <v>0</v>
      </c>
    </row>
    <row r="75" spans="2:55" s="4" customFormat="1" ht="18" customHeight="1">
      <c r="B75" s="36"/>
      <c r="C75" s="485"/>
      <c r="D75" s="485"/>
      <c r="E75" s="14" t="s">
        <v>53</v>
      </c>
      <c r="F75" s="14"/>
      <c r="G75" s="14"/>
      <c r="H75" s="14"/>
      <c r="I75" s="14"/>
      <c r="J75" s="14"/>
      <c r="K75" s="14"/>
      <c r="L75" s="14"/>
      <c r="M75" s="63"/>
      <c r="N75" s="64"/>
      <c r="O75" s="82">
        <f t="shared" si="67"/>
        <v>0</v>
      </c>
      <c r="P75" s="64"/>
      <c r="Q75" s="82">
        <f t="shared" si="67"/>
        <v>0</v>
      </c>
      <c r="R75" s="64"/>
      <c r="S75" s="64"/>
      <c r="T75" s="63"/>
      <c r="U75" s="64"/>
      <c r="V75" s="82">
        <f t="shared" si="68"/>
        <v>0</v>
      </c>
      <c r="W75" s="64"/>
      <c r="X75" s="82">
        <f t="shared" si="69"/>
        <v>0</v>
      </c>
      <c r="Y75" s="64"/>
      <c r="Z75" s="64"/>
      <c r="AA75" s="46">
        <v>99989.131144863641</v>
      </c>
      <c r="AB75" s="183">
        <v>148641.8712057072</v>
      </c>
      <c r="AC75" s="184">
        <f t="shared" si="70"/>
        <v>248631.00235057084</v>
      </c>
      <c r="AD75" s="183">
        <v>106421.99462726663</v>
      </c>
      <c r="AE75" s="184">
        <f t="shared" si="71"/>
        <v>355052.99697783747</v>
      </c>
      <c r="AF75" s="183">
        <v>253660.00302216251</v>
      </c>
      <c r="AG75" s="183">
        <v>608713</v>
      </c>
      <c r="AH75" s="185">
        <v>108102</v>
      </c>
      <c r="AI75" s="186">
        <v>-879</v>
      </c>
      <c r="AJ75" s="186">
        <f t="shared" si="72"/>
        <v>-879</v>
      </c>
      <c r="AK75" s="182">
        <v>0</v>
      </c>
      <c r="AL75" s="182">
        <f t="shared" si="73"/>
        <v>-879</v>
      </c>
      <c r="AM75" s="182">
        <f t="shared" si="62"/>
        <v>108102</v>
      </c>
      <c r="AN75" s="187">
        <v>107223</v>
      </c>
      <c r="AO75" s="185">
        <v>0</v>
      </c>
      <c r="AP75" s="185">
        <v>0</v>
      </c>
      <c r="AQ75" s="186">
        <f t="shared" si="74"/>
        <v>0</v>
      </c>
      <c r="AR75" s="182">
        <f t="shared" si="75"/>
        <v>0</v>
      </c>
      <c r="AS75" s="185">
        <v>0</v>
      </c>
      <c r="AT75" s="182">
        <f t="shared" si="64"/>
        <v>0</v>
      </c>
      <c r="AU75" s="185">
        <f>StravisData取り込み!U87</f>
        <v>0</v>
      </c>
      <c r="AV75" s="185">
        <v>0</v>
      </c>
      <c r="AW75" s="185">
        <f t="shared" si="65"/>
        <v>0</v>
      </c>
      <c r="AX75" s="186">
        <v>0</v>
      </c>
      <c r="AY75" s="182">
        <f t="shared" si="76"/>
        <v>0</v>
      </c>
      <c r="AZ75" s="185">
        <v>0</v>
      </c>
      <c r="BA75" s="182" t="e">
        <f t="shared" si="66"/>
        <v>#DIV/0!</v>
      </c>
      <c r="BB75" s="185" t="e">
        <f>StravisData取り込み!AB87</f>
        <v>#DIV/0!</v>
      </c>
      <c r="BC75" s="127">
        <v>0</v>
      </c>
    </row>
    <row r="76" spans="2:55" s="4" customFormat="1" ht="18" customHeight="1">
      <c r="B76" s="35"/>
      <c r="C76" s="485" t="s">
        <v>36</v>
      </c>
      <c r="D76" s="485"/>
      <c r="E76" s="14" t="s">
        <v>41</v>
      </c>
      <c r="F76" s="14"/>
      <c r="G76" s="14"/>
      <c r="H76" s="14"/>
      <c r="I76" s="14"/>
      <c r="J76" s="14"/>
      <c r="K76" s="14"/>
      <c r="L76" s="14"/>
      <c r="M76" s="63"/>
      <c r="N76" s="64"/>
      <c r="O76" s="82">
        <f>M76+N76</f>
        <v>0</v>
      </c>
      <c r="P76" s="64"/>
      <c r="Q76" s="82">
        <f>O76+P76</f>
        <v>0</v>
      </c>
      <c r="R76" s="64"/>
      <c r="S76" s="171"/>
      <c r="T76" s="64"/>
      <c r="U76" s="64">
        <v>0</v>
      </c>
      <c r="V76" s="82">
        <f>T76+U76</f>
        <v>0</v>
      </c>
      <c r="W76" s="64"/>
      <c r="X76" s="82">
        <f>V76+W76</f>
        <v>0</v>
      </c>
      <c r="Y76" s="64">
        <v>0</v>
      </c>
      <c r="Z76" s="64"/>
      <c r="AA76" s="63"/>
      <c r="AB76" s="183">
        <v>103419669</v>
      </c>
      <c r="AC76" s="184">
        <f>AA76+AB76</f>
        <v>103419669</v>
      </c>
      <c r="AD76" s="183">
        <v>494059518</v>
      </c>
      <c r="AE76" s="184">
        <f>AC76+AD76</f>
        <v>597479187</v>
      </c>
      <c r="AF76" s="183">
        <v>548427358</v>
      </c>
      <c r="AG76" s="183">
        <v>1145906545</v>
      </c>
      <c r="AH76" s="185">
        <v>705503482</v>
      </c>
      <c r="AI76" s="186">
        <v>881567054</v>
      </c>
      <c r="AJ76" s="186">
        <f t="shared" si="72"/>
        <v>881567054</v>
      </c>
      <c r="AK76" s="182">
        <v>809040512</v>
      </c>
      <c r="AL76" s="182">
        <f t="shared" si="73"/>
        <v>1690607566</v>
      </c>
      <c r="AM76" s="182">
        <f t="shared" si="62"/>
        <v>1274734202</v>
      </c>
      <c r="AN76" s="187">
        <v>2965341768</v>
      </c>
      <c r="AO76" s="185">
        <v>897075822</v>
      </c>
      <c r="AP76" s="185">
        <v>958248748</v>
      </c>
      <c r="AQ76" s="186">
        <f>AO76+AP76</f>
        <v>1855324570</v>
      </c>
      <c r="AR76" s="182">
        <f>AS76-AQ76</f>
        <v>1012976686</v>
      </c>
      <c r="AS76" s="185">
        <v>2868301256</v>
      </c>
      <c r="AT76" s="182">
        <f t="shared" si="64"/>
        <v>986651208</v>
      </c>
      <c r="AU76" s="185">
        <v>3854952464</v>
      </c>
      <c r="AV76" s="185">
        <v>1200121982</v>
      </c>
      <c r="AW76" s="185">
        <f t="shared" si="65"/>
        <v>1235837555</v>
      </c>
      <c r="AX76" s="186">
        <v>2435959537</v>
      </c>
      <c r="AY76" s="182">
        <f>AZ76-AX76</f>
        <v>957243678</v>
      </c>
      <c r="AZ76" s="185">
        <v>3393203215</v>
      </c>
      <c r="BA76" s="182">
        <f t="shared" si="66"/>
        <v>-3393203215</v>
      </c>
      <c r="BB76" s="185">
        <f>StravisData取り込み!AB73</f>
        <v>0</v>
      </c>
      <c r="BC76" s="243">
        <v>5298182400</v>
      </c>
    </row>
    <row r="77" spans="2:55" s="4" customFormat="1" ht="18" customHeight="1">
      <c r="B77" s="35"/>
      <c r="C77" s="485"/>
      <c r="D77" s="485"/>
      <c r="E77" s="14" t="s">
        <v>50</v>
      </c>
      <c r="F77" s="14"/>
      <c r="G77" s="14"/>
      <c r="H77" s="14"/>
      <c r="I77" s="14"/>
      <c r="J77" s="14"/>
      <c r="K77" s="14"/>
      <c r="L77" s="14"/>
      <c r="M77" s="63"/>
      <c r="N77" s="64"/>
      <c r="O77" s="82">
        <f>M77+N77</f>
        <v>0</v>
      </c>
      <c r="P77" s="64"/>
      <c r="Q77" s="82">
        <f>O77+P77</f>
        <v>0</v>
      </c>
      <c r="R77" s="64"/>
      <c r="S77" s="171"/>
      <c r="T77" s="64"/>
      <c r="U77" s="64"/>
      <c r="V77" s="82">
        <f>T77+U77</f>
        <v>0</v>
      </c>
      <c r="W77" s="64"/>
      <c r="X77" s="82">
        <f>V77+W77</f>
        <v>0</v>
      </c>
      <c r="Y77" s="64"/>
      <c r="Z77" s="64"/>
      <c r="AA77" s="63"/>
      <c r="AB77" s="183">
        <v>12927458625</v>
      </c>
      <c r="AC77" s="184">
        <f>AA77+AB77</f>
        <v>12927458625</v>
      </c>
      <c r="AD77" s="183">
        <v>60835403967.59259</v>
      </c>
      <c r="AE77" s="184">
        <f>AC77+AD77</f>
        <v>73762862592.59259</v>
      </c>
      <c r="AF77" s="183">
        <v>65981838016.40741</v>
      </c>
      <c r="AG77" s="183">
        <v>139744700609</v>
      </c>
      <c r="AH77" s="185">
        <v>85000419518</v>
      </c>
      <c r="AI77" s="186">
        <v>106212898072</v>
      </c>
      <c r="AJ77" s="186">
        <f t="shared" si="72"/>
        <v>106212898072</v>
      </c>
      <c r="AK77" s="182">
        <v>97474760482</v>
      </c>
      <c r="AL77" s="182">
        <f t="shared" si="73"/>
        <v>203687658554</v>
      </c>
      <c r="AM77" s="182">
        <f t="shared" si="62"/>
        <v>157939386324.04877</v>
      </c>
      <c r="AN77" s="187">
        <v>361627044878.04877</v>
      </c>
      <c r="AO77" s="185">
        <v>115009720769.23077</v>
      </c>
      <c r="AP77" s="185">
        <v>125941522087.91208</v>
      </c>
      <c r="AQ77" s="186">
        <f>AO77+AP77</f>
        <v>240951242857.14285</v>
      </c>
      <c r="AR77" s="182">
        <f>AS77-AQ77</f>
        <v>131555413766.23373</v>
      </c>
      <c r="AS77" s="185">
        <v>372506656623.37659</v>
      </c>
      <c r="AT77" s="182">
        <f t="shared" si="64"/>
        <v>128136520519.48053</v>
      </c>
      <c r="AU77" s="185">
        <v>500643177142.85712</v>
      </c>
      <c r="AV77" s="185">
        <v>155859997662.33765</v>
      </c>
      <c r="AW77" s="185">
        <f t="shared" si="65"/>
        <v>160498383766.23376</v>
      </c>
      <c r="AX77" s="186">
        <v>316358381428.57141</v>
      </c>
      <c r="AY77" s="182">
        <f>AZ77-AX77</f>
        <v>124317360779.22076</v>
      </c>
      <c r="AZ77" s="185">
        <v>440675742207.79218</v>
      </c>
      <c r="BA77" s="182" t="e">
        <f t="shared" si="66"/>
        <v>#DIV/0!</v>
      </c>
      <c r="BB77" s="185" t="e">
        <f>StravisData取り込み!AB74</f>
        <v>#DIV/0!</v>
      </c>
      <c r="BC77" s="243">
        <v>630736000000</v>
      </c>
    </row>
    <row r="78" spans="2:55" s="4" customFormat="1" ht="18" customHeight="1">
      <c r="B78" s="3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6"/>
      <c r="AB78" s="183"/>
      <c r="AC78" s="184"/>
      <c r="AD78" s="183"/>
      <c r="AE78" s="184"/>
      <c r="AF78" s="183"/>
      <c r="AG78" s="183"/>
      <c r="AH78" s="185"/>
      <c r="AI78" s="186"/>
      <c r="AJ78" s="186"/>
      <c r="AK78" s="182"/>
      <c r="AL78" s="182"/>
      <c r="AM78" s="182"/>
      <c r="AN78" s="187"/>
      <c r="AO78" s="185">
        <f>AO79+AO81+AO85+AO87+AO83</f>
        <v>2660129129</v>
      </c>
      <c r="AP78" s="185">
        <f t="shared" ref="AP78:AQ78" si="77">AP79+AP81+AP85+AP87+AP83</f>
        <v>2781800029</v>
      </c>
      <c r="AQ78" s="185">
        <f t="shared" si="77"/>
        <v>5441929158</v>
      </c>
      <c r="AR78" s="185">
        <f t="shared" ref="AR78:AU78" si="78">AR79+AR81+AR85+AR87</f>
        <v>2829183948</v>
      </c>
      <c r="AS78" s="185">
        <f t="shared" si="78"/>
        <v>7913959447</v>
      </c>
      <c r="AT78" s="185">
        <f t="shared" si="78"/>
        <v>2860600957</v>
      </c>
      <c r="AU78" s="185">
        <f t="shared" si="78"/>
        <v>10774560404</v>
      </c>
      <c r="AV78" s="185">
        <f>AV79+AV81+AV85+AV87</f>
        <v>2748212494</v>
      </c>
      <c r="AW78" s="185">
        <f>AW79+AW81+AW85+AW87</f>
        <v>2993545040</v>
      </c>
      <c r="AX78" s="186"/>
      <c r="AY78" s="182">
        <f t="shared" ref="AY78:AY88" si="79">AZ78-AX78</f>
        <v>0</v>
      </c>
      <c r="AZ78" s="185"/>
      <c r="BA78" s="182"/>
      <c r="BB78" s="185"/>
      <c r="BC78" s="243"/>
    </row>
    <row r="79" spans="2:55" s="4" customFormat="1" ht="18" customHeight="1">
      <c r="B79" s="35"/>
      <c r="C79" s="485" t="s">
        <v>31</v>
      </c>
      <c r="D79" s="485"/>
      <c r="E79" s="14" t="s">
        <v>41</v>
      </c>
      <c r="F79" s="14">
        <v>667837189</v>
      </c>
      <c r="G79" s="14">
        <v>679290944</v>
      </c>
      <c r="H79" s="14"/>
      <c r="I79" s="14">
        <v>579458087</v>
      </c>
      <c r="J79" s="14"/>
      <c r="K79" s="14">
        <v>498462362</v>
      </c>
      <c r="L79" s="14">
        <v>2425048582</v>
      </c>
      <c r="M79" s="45">
        <v>545302874</v>
      </c>
      <c r="N79" s="82">
        <v>824603509</v>
      </c>
      <c r="O79" s="82">
        <f t="shared" ref="O79:Q80" si="80">M79+N79</f>
        <v>1369906383</v>
      </c>
      <c r="P79" s="82">
        <v>1201324808</v>
      </c>
      <c r="Q79" s="82">
        <f t="shared" si="80"/>
        <v>2571231191</v>
      </c>
      <c r="R79" s="82">
        <v>1504266621</v>
      </c>
      <c r="S79" s="170">
        <v>4075497812</v>
      </c>
      <c r="T79" s="47">
        <v>1832827255</v>
      </c>
      <c r="U79" s="47">
        <v>1406148522</v>
      </c>
      <c r="V79" s="82">
        <f t="shared" ref="V79:V80" si="81">T79+U79</f>
        <v>3238975777</v>
      </c>
      <c r="W79" s="47">
        <v>1421641649</v>
      </c>
      <c r="X79" s="82">
        <f t="shared" ref="X79:X80" si="82">V79+W79</f>
        <v>4660617426</v>
      </c>
      <c r="Y79" s="47">
        <v>1411787010</v>
      </c>
      <c r="Z79" s="47">
        <v>6072404436</v>
      </c>
      <c r="AA79" s="46">
        <v>1448945612</v>
      </c>
      <c r="AB79" s="183">
        <v>1427678956</v>
      </c>
      <c r="AC79" s="184">
        <f t="shared" ref="AC79:AC80" si="83">AA79+AB79</f>
        <v>2876624568</v>
      </c>
      <c r="AD79" s="183">
        <v>1182053067</v>
      </c>
      <c r="AE79" s="184">
        <f t="shared" ref="AE79:AE80" si="84">AC79+AD79</f>
        <v>4058677635</v>
      </c>
      <c r="AF79" s="183">
        <v>1278202669</v>
      </c>
      <c r="AG79" s="183">
        <v>5336880304</v>
      </c>
      <c r="AH79" s="185">
        <v>1256330551</v>
      </c>
      <c r="AI79" s="186">
        <v>1451987447</v>
      </c>
      <c r="AJ79" s="186">
        <f>G79+AI79</f>
        <v>2131278391</v>
      </c>
      <c r="AK79" s="182">
        <v>1381639627</v>
      </c>
      <c r="AL79" s="182">
        <f>AJ79+AK79</f>
        <v>3512918018</v>
      </c>
      <c r="AM79" s="182">
        <f t="shared" si="41"/>
        <v>1770345265</v>
      </c>
      <c r="AN79" s="187">
        <v>5283263283</v>
      </c>
      <c r="AO79" s="185">
        <v>1062233236</v>
      </c>
      <c r="AP79" s="185">
        <v>1129295001</v>
      </c>
      <c r="AQ79" s="186">
        <f t="shared" ref="AQ79:AQ80" si="85">AO79+AP79</f>
        <v>2191528237</v>
      </c>
      <c r="AR79" s="182">
        <f>AS79-AQ79</f>
        <v>1206488497</v>
      </c>
      <c r="AS79" s="185">
        <v>3398016734</v>
      </c>
      <c r="AT79" s="182">
        <f t="shared" si="45"/>
        <v>1238156911</v>
      </c>
      <c r="AU79" s="185">
        <v>4636173645</v>
      </c>
      <c r="AV79" s="185">
        <v>959729265</v>
      </c>
      <c r="AW79" s="185">
        <f>AX79-AV79</f>
        <v>983386155</v>
      </c>
      <c r="AX79" s="186">
        <v>1943115420</v>
      </c>
      <c r="AY79" s="182">
        <f t="shared" si="79"/>
        <v>905995779</v>
      </c>
      <c r="AZ79" s="185">
        <v>2849111199</v>
      </c>
      <c r="BA79" s="182">
        <f t="shared" si="46"/>
        <v>-2849111199</v>
      </c>
      <c r="BB79" s="185">
        <f>StravisData取り込み!AB76</f>
        <v>0</v>
      </c>
      <c r="BC79" s="243">
        <v>5202000400</v>
      </c>
    </row>
    <row r="80" spans="2:55" s="4" customFormat="1" ht="18" customHeight="1">
      <c r="B80" s="36"/>
      <c r="C80" s="485"/>
      <c r="D80" s="485"/>
      <c r="E80" s="14" t="s">
        <v>46</v>
      </c>
      <c r="F80" s="14">
        <v>7549344170.1767511</v>
      </c>
      <c r="G80" s="14">
        <v>7617276959.6574812</v>
      </c>
      <c r="H80" s="14"/>
      <c r="I80" s="14">
        <v>6000891852.557435</v>
      </c>
      <c r="J80" s="14"/>
      <c r="K80" s="14">
        <v>5194732123.548336</v>
      </c>
      <c r="L80" s="14">
        <v>26362245105.940002</v>
      </c>
      <c r="M80" s="45">
        <v>5451923928.4494076</v>
      </c>
      <c r="N80" s="82">
        <v>8065243810.7662678</v>
      </c>
      <c r="O80" s="82">
        <f t="shared" si="80"/>
        <v>13517167739.215675</v>
      </c>
      <c r="P80" s="82">
        <v>11201461177.461105</v>
      </c>
      <c r="Q80" s="82">
        <f t="shared" si="80"/>
        <v>24718628916.676781</v>
      </c>
      <c r="R80" s="82">
        <v>13866462891.262581</v>
      </c>
      <c r="S80" s="170">
        <v>38585091807.939362</v>
      </c>
      <c r="T80" s="47">
        <v>16601696150.36232</v>
      </c>
      <c r="U80" s="47">
        <v>13584471389.246254</v>
      </c>
      <c r="V80" s="82">
        <f t="shared" si="81"/>
        <v>30186167539.608574</v>
      </c>
      <c r="W80" s="47">
        <v>13323726794.75164</v>
      </c>
      <c r="X80" s="82">
        <f t="shared" si="82"/>
        <v>43509894334.360214</v>
      </c>
      <c r="Y80" s="47">
        <v>14654899113.915642</v>
      </c>
      <c r="Z80" s="47">
        <v>58164793448.275856</v>
      </c>
      <c r="AA80" s="46">
        <v>15365276903.49947</v>
      </c>
      <c r="AB80" s="183">
        <v>15433701340.611881</v>
      </c>
      <c r="AC80" s="184">
        <f t="shared" si="83"/>
        <v>30798978244.111351</v>
      </c>
      <c r="AD80" s="183">
        <v>12424425749.498871</v>
      </c>
      <c r="AE80" s="184">
        <f t="shared" si="84"/>
        <v>43223403993.610222</v>
      </c>
      <c r="AF80" s="183">
        <v>12895211190.389778</v>
      </c>
      <c r="AG80" s="183">
        <v>56118615184</v>
      </c>
      <c r="AH80" s="185">
        <v>12690207585</v>
      </c>
      <c r="AI80" s="186">
        <v>14721917900</v>
      </c>
      <c r="AJ80" s="186">
        <f>G80+AI80</f>
        <v>22339194859.657482</v>
      </c>
      <c r="AK80" s="182">
        <v>13405814884</v>
      </c>
      <c r="AL80" s="182">
        <f>AJ80+AK80</f>
        <v>35745009743.657486</v>
      </c>
      <c r="AM80" s="182">
        <f t="shared" si="41"/>
        <v>16929599259.333542</v>
      </c>
      <c r="AN80" s="187">
        <v>52674609002.991028</v>
      </c>
      <c r="AO80" s="185">
        <v>10580012310.756971</v>
      </c>
      <c r="AP80" s="185">
        <v>11247958177.290838</v>
      </c>
      <c r="AQ80" s="186">
        <f t="shared" si="85"/>
        <v>21827970488.04781</v>
      </c>
      <c r="AR80" s="182">
        <f>AS80-AQ80</f>
        <v>12050561256.717892</v>
      </c>
      <c r="AS80" s="185">
        <v>33878531744.765701</v>
      </c>
      <c r="AT80" s="182">
        <f t="shared" si="45"/>
        <v>12529612849.828896</v>
      </c>
      <c r="AU80" s="185">
        <v>46408144594.594597</v>
      </c>
      <c r="AV80" s="185">
        <v>10113058640.674395</v>
      </c>
      <c r="AW80" s="185">
        <f t="shared" ref="AW80:AW88" si="86">AX80-AV80</f>
        <v>10825685109.325605</v>
      </c>
      <c r="AX80" s="186">
        <v>20938743750</v>
      </c>
      <c r="AY80" s="182">
        <f t="shared" si="79"/>
        <v>9663954413.2653046</v>
      </c>
      <c r="AZ80" s="185">
        <v>30602698163.265305</v>
      </c>
      <c r="BA80" s="182" t="e">
        <f t="shared" si="46"/>
        <v>#DIV/0!</v>
      </c>
      <c r="BB80" s="185" t="e">
        <f>StravisData取り込み!AB77</f>
        <v>#DIV/0!</v>
      </c>
      <c r="BC80" s="243">
        <v>51556000000</v>
      </c>
    </row>
    <row r="81" spans="1:55" s="4" customFormat="1" ht="18" customHeight="1">
      <c r="B81" s="35"/>
      <c r="C81" s="485" t="s">
        <v>33</v>
      </c>
      <c r="D81" s="485"/>
      <c r="E81" s="14" t="s">
        <v>41</v>
      </c>
      <c r="F81" s="14">
        <v>615182907</v>
      </c>
      <c r="G81" s="14">
        <v>674588920</v>
      </c>
      <c r="H81" s="14"/>
      <c r="I81" s="14">
        <v>606702231</v>
      </c>
      <c r="J81" s="14"/>
      <c r="K81" s="14">
        <v>632485120</v>
      </c>
      <c r="L81" s="14">
        <v>2528959178</v>
      </c>
      <c r="M81" s="45">
        <v>640285829</v>
      </c>
      <c r="N81" s="82">
        <v>708393286</v>
      </c>
      <c r="O81" s="82">
        <f t="shared" ref="O81:Q88" si="87">M81+N81</f>
        <v>1348679115</v>
      </c>
      <c r="P81" s="82">
        <v>825768126</v>
      </c>
      <c r="Q81" s="82">
        <f t="shared" si="87"/>
        <v>2174447241</v>
      </c>
      <c r="R81" s="82">
        <v>721706939</v>
      </c>
      <c r="S81" s="170">
        <v>2896154180</v>
      </c>
      <c r="T81" s="47">
        <v>714897691</v>
      </c>
      <c r="U81" s="47">
        <v>764348390</v>
      </c>
      <c r="V81" s="82">
        <f t="shared" ref="V81:V88" si="88">T81+U81</f>
        <v>1479246081</v>
      </c>
      <c r="W81" s="47">
        <v>822028842</v>
      </c>
      <c r="X81" s="82">
        <f t="shared" ref="X81:X88" si="89">V81+W81</f>
        <v>2301274923</v>
      </c>
      <c r="Y81" s="47">
        <v>754577561</v>
      </c>
      <c r="Z81" s="47">
        <v>3055852484</v>
      </c>
      <c r="AA81" s="46">
        <v>633211758</v>
      </c>
      <c r="AB81" s="183">
        <v>698632022</v>
      </c>
      <c r="AC81" s="184">
        <f t="shared" ref="AC81:AC88" si="90">AA81+AB81</f>
        <v>1331843780</v>
      </c>
      <c r="AD81" s="183">
        <v>758596848</v>
      </c>
      <c r="AE81" s="184">
        <f t="shared" ref="AE81:AE88" si="91">AC81+AD81</f>
        <v>2090440628</v>
      </c>
      <c r="AF81" s="183">
        <v>784487647</v>
      </c>
      <c r="AG81" s="183">
        <v>2874928275</v>
      </c>
      <c r="AH81" s="185">
        <v>732688719</v>
      </c>
      <c r="AI81" s="186">
        <v>819425794</v>
      </c>
      <c r="AJ81" s="186">
        <f t="shared" ref="AJ81:AJ88" si="92">G81+AI81</f>
        <v>1494014714</v>
      </c>
      <c r="AK81" s="182">
        <v>916729857</v>
      </c>
      <c r="AL81" s="182">
        <f t="shared" ref="AL81:AL88" si="93">AJ81+AK81</f>
        <v>2410744571</v>
      </c>
      <c r="AM81" s="182">
        <f t="shared" si="41"/>
        <v>914938960</v>
      </c>
      <c r="AN81" s="187">
        <v>3325683531</v>
      </c>
      <c r="AO81" s="185">
        <v>817798187</v>
      </c>
      <c r="AP81" s="185">
        <v>771534251</v>
      </c>
      <c r="AQ81" s="186">
        <f t="shared" ref="AQ81:AQ88" si="94">AO81+AP81</f>
        <v>1589332438</v>
      </c>
      <c r="AR81" s="182">
        <f t="shared" ref="AR81:AR86" si="95">AS81-AQ81</f>
        <v>911593428</v>
      </c>
      <c r="AS81" s="185">
        <v>2500925866</v>
      </c>
      <c r="AT81" s="182">
        <f t="shared" si="45"/>
        <v>859003382</v>
      </c>
      <c r="AU81" s="185">
        <v>3359929248</v>
      </c>
      <c r="AV81" s="185">
        <v>908711638</v>
      </c>
      <c r="AW81" s="185">
        <f t="shared" si="86"/>
        <v>948659612</v>
      </c>
      <c r="AX81" s="186">
        <v>1857371250</v>
      </c>
      <c r="AY81" s="182">
        <f t="shared" si="79"/>
        <v>1024257458</v>
      </c>
      <c r="AZ81" s="185">
        <v>2881628708</v>
      </c>
      <c r="BA81" s="182">
        <f t="shared" si="46"/>
        <v>-2881628708</v>
      </c>
      <c r="BB81" s="185">
        <f>StravisData取り込み!AB78</f>
        <v>0</v>
      </c>
      <c r="BC81" s="243">
        <v>3608937428</v>
      </c>
    </row>
    <row r="82" spans="1:55" s="4" customFormat="1" ht="18" customHeight="1">
      <c r="B82" s="35"/>
      <c r="C82" s="485"/>
      <c r="D82" s="485"/>
      <c r="E82" s="14" t="s">
        <v>47</v>
      </c>
      <c r="F82" s="14">
        <v>186973202.27761507</v>
      </c>
      <c r="G82" s="14">
        <v>217828547.32026684</v>
      </c>
      <c r="H82" s="14"/>
      <c r="I82" s="14">
        <v>190192061.38899842</v>
      </c>
      <c r="J82" s="14"/>
      <c r="K82" s="14">
        <v>201449472.6747905</v>
      </c>
      <c r="L82" s="14">
        <v>796443283.6616708</v>
      </c>
      <c r="M82" s="45">
        <v>204215503.36564711</v>
      </c>
      <c r="N82" s="82">
        <v>216160452.04821935</v>
      </c>
      <c r="O82" s="82">
        <f t="shared" si="87"/>
        <v>420375955.41386646</v>
      </c>
      <c r="P82" s="82">
        <v>233353643.46999723</v>
      </c>
      <c r="Q82" s="82">
        <f t="shared" si="87"/>
        <v>653729598.88386369</v>
      </c>
      <c r="R82" s="82">
        <v>196961553.34127855</v>
      </c>
      <c r="S82" s="170">
        <v>850691152.22514224</v>
      </c>
      <c r="T82" s="47">
        <v>195862381.0958904</v>
      </c>
      <c r="U82" s="47">
        <v>222003743.48038077</v>
      </c>
      <c r="V82" s="82">
        <f t="shared" si="88"/>
        <v>417866124.57627118</v>
      </c>
      <c r="W82" s="47">
        <v>235538350.14326647</v>
      </c>
      <c r="X82" s="82">
        <f t="shared" si="89"/>
        <v>653404474.71953762</v>
      </c>
      <c r="Y82" s="47">
        <v>237514616.82565185</v>
      </c>
      <c r="Z82" s="47">
        <v>890919091.5451895</v>
      </c>
      <c r="AA82" s="46">
        <v>205588233.1168831</v>
      </c>
      <c r="AB82" s="183">
        <v>233964169.52338094</v>
      </c>
      <c r="AC82" s="184">
        <f t="shared" si="90"/>
        <v>439552402.64026403</v>
      </c>
      <c r="AD82" s="183">
        <v>243598129.38587976</v>
      </c>
      <c r="AE82" s="184">
        <f t="shared" si="91"/>
        <v>683150532.02614379</v>
      </c>
      <c r="AF82" s="183">
        <v>244245684.97385621</v>
      </c>
      <c r="AG82" s="183">
        <v>927396217</v>
      </c>
      <c r="AH82" s="185">
        <v>225442682</v>
      </c>
      <c r="AI82" s="186">
        <v>246324647</v>
      </c>
      <c r="AJ82" s="186">
        <f t="shared" si="92"/>
        <v>464153194.32026684</v>
      </c>
      <c r="AK82" s="182">
        <v>269627376</v>
      </c>
      <c r="AL82" s="182">
        <f t="shared" si="93"/>
        <v>733780570.32026684</v>
      </c>
      <c r="AM82" s="182">
        <f t="shared" si="41"/>
        <v>258960782.21704662</v>
      </c>
      <c r="AN82" s="187">
        <v>992741352.53731346</v>
      </c>
      <c r="AO82" s="185">
        <v>241238403.24483776</v>
      </c>
      <c r="AP82" s="185">
        <v>227591224.48377579</v>
      </c>
      <c r="AQ82" s="186">
        <f t="shared" si="94"/>
        <v>468829627.72861356</v>
      </c>
      <c r="AR82" s="182">
        <f t="shared" si="95"/>
        <v>266736803.44785708</v>
      </c>
      <c r="AS82" s="185">
        <v>735566431.17647064</v>
      </c>
      <c r="AT82" s="182">
        <f t="shared" si="45"/>
        <v>246869021.45510828</v>
      </c>
      <c r="AU82" s="185">
        <v>982435452.63157892</v>
      </c>
      <c r="AV82" s="185">
        <v>261876552.73775214</v>
      </c>
      <c r="AW82" s="185">
        <f t="shared" si="86"/>
        <v>270321513.16482663</v>
      </c>
      <c r="AX82" s="186">
        <v>532198065.90257877</v>
      </c>
      <c r="AY82" s="182">
        <f t="shared" si="79"/>
        <v>284127347.12858278</v>
      </c>
      <c r="AZ82" s="185">
        <v>816325413.03116155</v>
      </c>
      <c r="BA82" s="182" t="e">
        <f t="shared" si="46"/>
        <v>#DIV/0!</v>
      </c>
      <c r="BB82" s="185" t="e">
        <f>StravisData取り込み!AB79</f>
        <v>#DIV/0!</v>
      </c>
      <c r="BC82" s="243">
        <v>1058339421</v>
      </c>
    </row>
    <row r="83" spans="1:55" s="4" customFormat="1" ht="18" customHeight="1">
      <c r="B83" s="35"/>
      <c r="C83" s="485" t="s">
        <v>34</v>
      </c>
      <c r="D83" s="485"/>
      <c r="E83" s="14" t="s">
        <v>41</v>
      </c>
      <c r="F83" s="14"/>
      <c r="G83" s="14"/>
      <c r="H83" s="14"/>
      <c r="I83" s="14"/>
      <c r="J83" s="14"/>
      <c r="K83" s="14"/>
      <c r="L83" s="14"/>
      <c r="M83" s="45"/>
      <c r="N83" s="82"/>
      <c r="O83" s="82">
        <f t="shared" si="87"/>
        <v>0</v>
      </c>
      <c r="P83" s="82"/>
      <c r="Q83" s="82">
        <f t="shared" si="87"/>
        <v>0</v>
      </c>
      <c r="R83" s="82">
        <v>72131477</v>
      </c>
      <c r="S83" s="170">
        <v>72131477</v>
      </c>
      <c r="T83" s="47">
        <v>219695012</v>
      </c>
      <c r="U83" s="47">
        <v>116203417</v>
      </c>
      <c r="V83" s="82">
        <f t="shared" si="88"/>
        <v>335898429</v>
      </c>
      <c r="W83" s="47">
        <v>163660684</v>
      </c>
      <c r="X83" s="82">
        <f t="shared" si="89"/>
        <v>499559113</v>
      </c>
      <c r="Y83" s="47">
        <v>93818478</v>
      </c>
      <c r="Z83" s="47">
        <v>593377591</v>
      </c>
      <c r="AA83" s="46">
        <v>122214269</v>
      </c>
      <c r="AB83" s="183">
        <v>116278495</v>
      </c>
      <c r="AC83" s="184">
        <f t="shared" si="90"/>
        <v>238492764</v>
      </c>
      <c r="AD83" s="183">
        <v>134263219</v>
      </c>
      <c r="AE83" s="184">
        <f t="shared" si="91"/>
        <v>372755983</v>
      </c>
      <c r="AF83" s="183">
        <v>116515101</v>
      </c>
      <c r="AG83" s="183">
        <v>489271084</v>
      </c>
      <c r="AH83" s="185">
        <v>115750941</v>
      </c>
      <c r="AI83" s="186">
        <v>125409232</v>
      </c>
      <c r="AJ83" s="186">
        <f>AI83+AH83</f>
        <v>241160173</v>
      </c>
      <c r="AK83" s="182">
        <v>120921835</v>
      </c>
      <c r="AL83" s="182">
        <f>AJ83+AK83</f>
        <v>362082008</v>
      </c>
      <c r="AM83" s="182">
        <f>AN83-AL83</f>
        <v>156965612</v>
      </c>
      <c r="AN83" s="187">
        <v>519047620</v>
      </c>
      <c r="AO83" s="185">
        <v>183418388</v>
      </c>
      <c r="AP83" s="185">
        <v>173735271</v>
      </c>
      <c r="AQ83" s="186">
        <f t="shared" si="94"/>
        <v>357153659</v>
      </c>
      <c r="AR83" s="182">
        <f t="shared" si="95"/>
        <v>0</v>
      </c>
      <c r="AS83" s="185">
        <v>357153659</v>
      </c>
      <c r="AT83" s="182">
        <f t="shared" si="45"/>
        <v>0</v>
      </c>
      <c r="AU83" s="185">
        <v>357153659</v>
      </c>
      <c r="AV83" s="185"/>
      <c r="AW83" s="185">
        <f t="shared" si="86"/>
        <v>0</v>
      </c>
      <c r="AY83" s="182">
        <f t="shared" si="79"/>
        <v>0</v>
      </c>
      <c r="AZ83" s="185"/>
      <c r="BA83" s="182">
        <f t="shared" si="46"/>
        <v>0</v>
      </c>
      <c r="BB83" s="185">
        <f>StravisData取り込み!AB84</f>
        <v>0</v>
      </c>
      <c r="BC83" s="243">
        <v>573232023</v>
      </c>
    </row>
    <row r="84" spans="1:55" s="4" customFormat="1" ht="18" customHeight="1">
      <c r="B84" s="35"/>
      <c r="C84" s="485"/>
      <c r="D84" s="485"/>
      <c r="E84" s="14" t="s">
        <v>48</v>
      </c>
      <c r="F84" s="14"/>
      <c r="G84" s="14"/>
      <c r="H84" s="14"/>
      <c r="I84" s="14"/>
      <c r="J84" s="14"/>
      <c r="K84" s="14"/>
      <c r="L84" s="14"/>
      <c r="M84" s="45"/>
      <c r="N84" s="82"/>
      <c r="O84" s="82">
        <f t="shared" si="87"/>
        <v>0</v>
      </c>
      <c r="P84" s="82"/>
      <c r="Q84" s="82">
        <f t="shared" si="87"/>
        <v>0</v>
      </c>
      <c r="R84" s="82">
        <v>26536471.636727355</v>
      </c>
      <c r="S84" s="170">
        <v>26536471.636727355</v>
      </c>
      <c r="T84" s="47">
        <v>80474363.369963378</v>
      </c>
      <c r="U84" s="47">
        <v>44394941.091003165</v>
      </c>
      <c r="V84" s="82">
        <f t="shared" si="88"/>
        <v>124869304.46096654</v>
      </c>
      <c r="W84" s="47">
        <v>61526572.932330824</v>
      </c>
      <c r="X84" s="82">
        <f t="shared" si="89"/>
        <v>186395877.39329737</v>
      </c>
      <c r="Y84" s="47">
        <v>40951858.622028328</v>
      </c>
      <c r="Z84" s="47">
        <v>227347736.0153257</v>
      </c>
      <c r="AA84" s="46">
        <v>52228320.085470088</v>
      </c>
      <c r="AB84" s="183">
        <v>52834571.54448586</v>
      </c>
      <c r="AC84" s="184">
        <f t="shared" si="90"/>
        <v>105062891.62995595</v>
      </c>
      <c r="AD84" s="183">
        <v>59873384.033760875</v>
      </c>
      <c r="AE84" s="184">
        <f t="shared" si="91"/>
        <v>164936275.66371682</v>
      </c>
      <c r="AF84" s="183">
        <v>51555354.336283177</v>
      </c>
      <c r="AG84" s="183">
        <v>216491630</v>
      </c>
      <c r="AH84" s="185">
        <v>51906251</v>
      </c>
      <c r="AI84" s="186">
        <v>57215999.226244345</v>
      </c>
      <c r="AJ84" s="186">
        <f>AI84+AH84</f>
        <v>109122250.22624435</v>
      </c>
      <c r="AK84" s="182">
        <v>53977753</v>
      </c>
      <c r="AL84" s="182">
        <f>AJ84+AK84</f>
        <v>163100003.22624433</v>
      </c>
      <c r="AM84" s="182">
        <f t="shared" si="41"/>
        <v>73908042.435856134</v>
      </c>
      <c r="AN84" s="187">
        <v>237008045.66210046</v>
      </c>
      <c r="AO84" s="185">
        <v>88181917.307692304</v>
      </c>
      <c r="AP84" s="185">
        <v>82705000.874125883</v>
      </c>
      <c r="AQ84" s="186">
        <f t="shared" si="94"/>
        <v>170886918.18181819</v>
      </c>
      <c r="AR84" s="182">
        <f t="shared" si="95"/>
        <v>0</v>
      </c>
      <c r="AS84" s="185">
        <v>170886918.18181819</v>
      </c>
      <c r="AT84" s="182">
        <f t="shared" si="45"/>
        <v>-1619781.2149935365</v>
      </c>
      <c r="AU84" s="185">
        <v>169267136.96682465</v>
      </c>
      <c r="AV84" s="185"/>
      <c r="AW84" s="185">
        <f t="shared" si="86"/>
        <v>0</v>
      </c>
      <c r="AY84" s="182">
        <f t="shared" si="79"/>
        <v>0</v>
      </c>
      <c r="AZ84" s="185"/>
      <c r="BA84" s="182" t="e">
        <f t="shared" si="46"/>
        <v>#DIV/0!</v>
      </c>
      <c r="BB84" s="185" t="e">
        <f>StravisData取り込み!AB85</f>
        <v>#DIV/0!</v>
      </c>
      <c r="BC84" s="243">
        <v>259381005</v>
      </c>
    </row>
    <row r="85" spans="1:55" s="4" customFormat="1" ht="18" customHeight="1">
      <c r="B85" s="35"/>
      <c r="C85" s="485" t="s">
        <v>35</v>
      </c>
      <c r="D85" s="485"/>
      <c r="E85" s="14" t="s">
        <v>41</v>
      </c>
      <c r="F85" s="14"/>
      <c r="G85" s="14"/>
      <c r="H85" s="14"/>
      <c r="I85" s="14"/>
      <c r="J85" s="14"/>
      <c r="K85" s="14"/>
      <c r="L85" s="14"/>
      <c r="M85" s="63"/>
      <c r="N85" s="64"/>
      <c r="O85" s="82">
        <f t="shared" si="87"/>
        <v>0</v>
      </c>
      <c r="P85" s="64"/>
      <c r="Q85" s="82">
        <f t="shared" si="87"/>
        <v>0</v>
      </c>
      <c r="R85" s="64"/>
      <c r="S85" s="171"/>
      <c r="T85" s="47">
        <v>358516835</v>
      </c>
      <c r="U85" s="47">
        <v>358570354</v>
      </c>
      <c r="V85" s="82">
        <f t="shared" si="88"/>
        <v>717087189</v>
      </c>
      <c r="W85" s="47">
        <v>357270261</v>
      </c>
      <c r="X85" s="82">
        <f t="shared" si="89"/>
        <v>1074357450</v>
      </c>
      <c r="Y85" s="47">
        <v>302316644</v>
      </c>
      <c r="Z85" s="47">
        <v>1376674094</v>
      </c>
      <c r="AA85" s="46">
        <v>337547695</v>
      </c>
      <c r="AB85" s="183">
        <v>321318790</v>
      </c>
      <c r="AC85" s="184">
        <f t="shared" si="90"/>
        <v>658866485</v>
      </c>
      <c r="AD85" s="183">
        <v>320560039</v>
      </c>
      <c r="AE85" s="184">
        <f t="shared" si="91"/>
        <v>979426524</v>
      </c>
      <c r="AF85" s="183">
        <v>293326087</v>
      </c>
      <c r="AG85" s="183">
        <v>1272752611</v>
      </c>
      <c r="AH85" s="185">
        <v>324433860</v>
      </c>
      <c r="AI85" s="186">
        <v>342428066</v>
      </c>
      <c r="AJ85" s="186">
        <f t="shared" si="92"/>
        <v>342428066</v>
      </c>
      <c r="AK85" s="182">
        <v>328466803</v>
      </c>
      <c r="AL85" s="182">
        <f t="shared" si="93"/>
        <v>670894869</v>
      </c>
      <c r="AM85" s="182">
        <f t="shared" si="41"/>
        <v>632817931</v>
      </c>
      <c r="AN85" s="187">
        <v>1303712800</v>
      </c>
      <c r="AO85" s="185">
        <v>351037485</v>
      </c>
      <c r="AP85" s="185">
        <v>347506861</v>
      </c>
      <c r="AQ85" s="186">
        <f t="shared" si="94"/>
        <v>698544346</v>
      </c>
      <c r="AR85" s="182">
        <f t="shared" si="95"/>
        <v>339257927</v>
      </c>
      <c r="AS85" s="185">
        <v>1037802273</v>
      </c>
      <c r="AT85" s="182">
        <f t="shared" si="45"/>
        <v>303726816</v>
      </c>
      <c r="AU85" s="185">
        <v>1341529089</v>
      </c>
      <c r="AV85" s="185">
        <v>338470487</v>
      </c>
      <c r="AW85" s="185">
        <f t="shared" si="86"/>
        <v>352807096</v>
      </c>
      <c r="AX85" s="186">
        <v>691277583</v>
      </c>
      <c r="AY85" s="182">
        <f t="shared" si="79"/>
        <v>360558328</v>
      </c>
      <c r="AZ85" s="185">
        <v>1051835911</v>
      </c>
      <c r="BA85" s="182">
        <f t="shared" si="46"/>
        <v>-1051835911</v>
      </c>
      <c r="BB85" s="185">
        <f>StravisData取り込み!AB80</f>
        <v>0</v>
      </c>
      <c r="BC85" s="243">
        <v>1413720000</v>
      </c>
    </row>
    <row r="86" spans="1:55" s="4" customFormat="1" ht="18" customHeight="1">
      <c r="B86" s="35"/>
      <c r="C86" s="485"/>
      <c r="D86" s="485"/>
      <c r="E86" s="14" t="s">
        <v>49</v>
      </c>
      <c r="F86" s="14"/>
      <c r="G86" s="14"/>
      <c r="H86" s="14"/>
      <c r="I86" s="14"/>
      <c r="J86" s="14"/>
      <c r="K86" s="14"/>
      <c r="L86" s="14"/>
      <c r="M86" s="63"/>
      <c r="N86" s="64"/>
      <c r="O86" s="82">
        <f t="shared" si="87"/>
        <v>0</v>
      </c>
      <c r="P86" s="64"/>
      <c r="Q86" s="82">
        <f t="shared" si="87"/>
        <v>0</v>
      </c>
      <c r="R86" s="64"/>
      <c r="S86" s="171"/>
      <c r="T86" s="47">
        <v>3979099.1675915653</v>
      </c>
      <c r="U86" s="47">
        <v>4108958.4570418661</v>
      </c>
      <c r="V86" s="82">
        <f t="shared" si="88"/>
        <v>8088057.6246334314</v>
      </c>
      <c r="W86" s="47">
        <v>4063121.357898328</v>
      </c>
      <c r="X86" s="82">
        <f t="shared" si="89"/>
        <v>12151178.98253176</v>
      </c>
      <c r="Y86" s="47">
        <v>3716433.9035908771</v>
      </c>
      <c r="Z86" s="47">
        <v>15867612.886122636</v>
      </c>
      <c r="AA86" s="46">
        <v>4197832.2969779884</v>
      </c>
      <c r="AB86" s="183">
        <v>4209293.9630704997</v>
      </c>
      <c r="AC86" s="184">
        <f t="shared" si="90"/>
        <v>8407126.2600484882</v>
      </c>
      <c r="AD86" s="183">
        <v>4093531.3532252852</v>
      </c>
      <c r="AE86" s="184">
        <f t="shared" si="91"/>
        <v>12500657.613273773</v>
      </c>
      <c r="AF86" s="183">
        <v>3659227.3867262267</v>
      </c>
      <c r="AG86" s="183">
        <v>16159885</v>
      </c>
      <c r="AH86" s="185">
        <v>4039266</v>
      </c>
      <c r="AI86" s="186">
        <v>4193597</v>
      </c>
      <c r="AJ86" s="186">
        <f t="shared" si="92"/>
        <v>4193597</v>
      </c>
      <c r="AK86" s="182">
        <v>3937945</v>
      </c>
      <c r="AL86" s="182">
        <f t="shared" si="93"/>
        <v>8131542</v>
      </c>
      <c r="AM86" s="182">
        <f t="shared" si="41"/>
        <v>7814064.6536203511</v>
      </c>
      <c r="AN86" s="187">
        <v>15945606.653620351</v>
      </c>
      <c r="AO86" s="185">
        <v>4316742.3143138224</v>
      </c>
      <c r="AP86" s="185">
        <v>4245948.8599936059</v>
      </c>
      <c r="AQ86" s="186">
        <f t="shared" si="94"/>
        <v>8562691.1743074283</v>
      </c>
      <c r="AR86" s="182">
        <f t="shared" si="95"/>
        <v>4144573.0965386592</v>
      </c>
      <c r="AS86" s="185">
        <v>12707264.270846087</v>
      </c>
      <c r="AT86" s="182">
        <f t="shared" si="45"/>
        <v>3718952.0754254926</v>
      </c>
      <c r="AU86" s="185">
        <v>16426216.34627158</v>
      </c>
      <c r="AV86" s="185">
        <v>4193662.3342832364</v>
      </c>
      <c r="AW86" s="185">
        <f t="shared" si="86"/>
        <v>4496187.8605627734</v>
      </c>
      <c r="AX86" s="186">
        <v>8689850.1948460098</v>
      </c>
      <c r="AY86" s="182">
        <f t="shared" si="79"/>
        <v>4489399.4104666077</v>
      </c>
      <c r="AZ86" s="185">
        <v>13179249.605312617</v>
      </c>
      <c r="BA86" s="182" t="e">
        <f t="shared" si="46"/>
        <v>#DIV/0!</v>
      </c>
      <c r="BB86" s="185" t="e">
        <f>StravisData取り込み!AB81</f>
        <v>#DIV/0!</v>
      </c>
      <c r="BC86" s="243">
        <v>17000000</v>
      </c>
    </row>
    <row r="87" spans="1:55" s="4" customFormat="1" ht="18" customHeight="1">
      <c r="B87" s="35"/>
      <c r="C87" s="485" t="s">
        <v>37</v>
      </c>
      <c r="D87" s="485"/>
      <c r="E87" s="14" t="s">
        <v>41</v>
      </c>
      <c r="F87" s="14"/>
      <c r="G87" s="14"/>
      <c r="H87" s="14"/>
      <c r="I87" s="14"/>
      <c r="J87" s="14"/>
      <c r="K87" s="14"/>
      <c r="L87" s="14"/>
      <c r="M87" s="63"/>
      <c r="N87" s="64"/>
      <c r="O87" s="82">
        <f t="shared" si="87"/>
        <v>0</v>
      </c>
      <c r="P87" s="64"/>
      <c r="Q87" s="82">
        <f t="shared" si="87"/>
        <v>0</v>
      </c>
      <c r="R87" s="64"/>
      <c r="S87" s="171"/>
      <c r="T87" s="64"/>
      <c r="U87" s="64"/>
      <c r="V87" s="82">
        <f t="shared" si="88"/>
        <v>0</v>
      </c>
      <c r="W87" s="64"/>
      <c r="X87" s="82">
        <f t="shared" si="89"/>
        <v>0</v>
      </c>
      <c r="Y87" s="64"/>
      <c r="Z87" s="64"/>
      <c r="AA87" s="63"/>
      <c r="AB87" s="188"/>
      <c r="AC87" s="184">
        <f t="shared" si="90"/>
        <v>0</v>
      </c>
      <c r="AD87" s="188"/>
      <c r="AE87" s="184">
        <f t="shared" si="91"/>
        <v>0</v>
      </c>
      <c r="AF87" s="183">
        <v>15747585</v>
      </c>
      <c r="AG87" s="183">
        <v>15747585</v>
      </c>
      <c r="AH87" s="185">
        <v>73255094</v>
      </c>
      <c r="AI87" s="186">
        <v>94802025</v>
      </c>
      <c r="AJ87" s="186">
        <f t="shared" si="92"/>
        <v>94802025</v>
      </c>
      <c r="AK87" s="182">
        <v>110885379</v>
      </c>
      <c r="AL87" s="182">
        <f t="shared" si="93"/>
        <v>205687404</v>
      </c>
      <c r="AM87" s="182">
        <f t="shared" si="41"/>
        <v>231782651</v>
      </c>
      <c r="AN87" s="187">
        <v>437470055</v>
      </c>
      <c r="AO87" s="185">
        <v>245641833</v>
      </c>
      <c r="AP87" s="185">
        <v>359728645</v>
      </c>
      <c r="AQ87" s="186">
        <f t="shared" si="94"/>
        <v>605370478</v>
      </c>
      <c r="AR87" s="182">
        <f>AS87-AQ87</f>
        <v>371844096</v>
      </c>
      <c r="AS87" s="185">
        <v>977214574</v>
      </c>
      <c r="AT87" s="182">
        <f t="shared" si="45"/>
        <v>459713848</v>
      </c>
      <c r="AU87" s="185">
        <v>1436928422</v>
      </c>
      <c r="AV87" s="185">
        <v>541301104</v>
      </c>
      <c r="AW87" s="185">
        <f t="shared" si="86"/>
        <v>708692177</v>
      </c>
      <c r="AX87" s="186">
        <v>1249993281</v>
      </c>
      <c r="AY87" s="182">
        <f t="shared" si="79"/>
        <v>683223479</v>
      </c>
      <c r="AZ87" s="185">
        <v>1933216760</v>
      </c>
      <c r="BA87" s="182">
        <f t="shared" si="46"/>
        <v>-1933216760</v>
      </c>
      <c r="BB87" s="185">
        <f>StravisData取り込み!AB82</f>
        <v>0</v>
      </c>
      <c r="BC87" s="243">
        <v>853483549</v>
      </c>
    </row>
    <row r="88" spans="1:55" s="4" customFormat="1" ht="18" customHeight="1">
      <c r="B88" s="36"/>
      <c r="C88" s="485"/>
      <c r="D88" s="485"/>
      <c r="E88" s="14" t="s">
        <v>51</v>
      </c>
      <c r="F88" s="14"/>
      <c r="G88" s="14"/>
      <c r="H88" s="14"/>
      <c r="I88" s="14"/>
      <c r="J88" s="14"/>
      <c r="K88" s="14"/>
      <c r="L88" s="14"/>
      <c r="M88" s="63"/>
      <c r="N88" s="64"/>
      <c r="O88" s="82">
        <f t="shared" si="87"/>
        <v>0</v>
      </c>
      <c r="P88" s="64"/>
      <c r="Q88" s="82">
        <f t="shared" si="87"/>
        <v>0</v>
      </c>
      <c r="R88" s="64"/>
      <c r="S88" s="171"/>
      <c r="T88" s="64"/>
      <c r="U88" s="64"/>
      <c r="V88" s="82">
        <f t="shared" si="88"/>
        <v>0</v>
      </c>
      <c r="W88" s="64"/>
      <c r="X88" s="82">
        <f t="shared" si="89"/>
        <v>0</v>
      </c>
      <c r="Y88" s="64"/>
      <c r="Z88" s="64"/>
      <c r="AA88" s="63"/>
      <c r="AB88" s="188"/>
      <c r="AC88" s="184">
        <f t="shared" si="90"/>
        <v>0</v>
      </c>
      <c r="AD88" s="188"/>
      <c r="AE88" s="184">
        <f t="shared" si="91"/>
        <v>0</v>
      </c>
      <c r="AF88" s="183">
        <v>192114</v>
      </c>
      <c r="AG88" s="183">
        <v>192114</v>
      </c>
      <c r="AH88" s="185">
        <v>866514</v>
      </c>
      <c r="AI88" s="186">
        <v>1087865</v>
      </c>
      <c r="AJ88" s="186">
        <f t="shared" si="92"/>
        <v>1087865</v>
      </c>
      <c r="AK88" s="182">
        <v>1281988</v>
      </c>
      <c r="AL88" s="182">
        <f t="shared" si="93"/>
        <v>2369853</v>
      </c>
      <c r="AM88" s="182">
        <f t="shared" si="41"/>
        <v>2730648.9820450041</v>
      </c>
      <c r="AN88" s="187">
        <v>5100501.9820450041</v>
      </c>
      <c r="AO88" s="185">
        <v>2997825.6407127166</v>
      </c>
      <c r="AP88" s="185">
        <v>4405506.6082783565</v>
      </c>
      <c r="AQ88" s="186">
        <f t="shared" si="94"/>
        <v>7403332.2489910731</v>
      </c>
      <c r="AR88" s="182">
        <f>AS88-AQ88</f>
        <v>4603235.8060525442</v>
      </c>
      <c r="AS88" s="185">
        <v>12006568.055043617</v>
      </c>
      <c r="AT88" s="182">
        <f t="shared" si="45"/>
        <v>5770599.1106126998</v>
      </c>
      <c r="AU88" s="185">
        <v>17777167.165656317</v>
      </c>
      <c r="AV88" s="185">
        <v>7028971.6140760938</v>
      </c>
      <c r="AW88" s="185">
        <f t="shared" si="86"/>
        <v>9571204.7604258992</v>
      </c>
      <c r="AX88" s="186">
        <v>16600176.374501992</v>
      </c>
      <c r="AY88" s="182">
        <f t="shared" si="79"/>
        <v>9073352.9747675955</v>
      </c>
      <c r="AZ88" s="185">
        <v>25673529.349269588</v>
      </c>
      <c r="BA88" s="182" t="e">
        <f t="shared" si="46"/>
        <v>#DIV/0!</v>
      </c>
      <c r="BB88" s="185" t="e">
        <f>StravisData取り込み!AB83</f>
        <v>#DIV/0!</v>
      </c>
      <c r="BC88" s="243">
        <v>9815796</v>
      </c>
    </row>
    <row r="89" spans="1:55" s="327" customFormat="1" ht="18" customHeight="1">
      <c r="B89" s="328" t="s">
        <v>32</v>
      </c>
      <c r="C89" s="329"/>
      <c r="D89" s="329"/>
      <c r="E89" s="329" t="s">
        <v>41</v>
      </c>
      <c r="F89" s="329"/>
      <c r="G89" s="329"/>
      <c r="H89" s="329"/>
      <c r="I89" s="329"/>
      <c r="J89" s="329"/>
      <c r="K89" s="329"/>
      <c r="L89" s="329"/>
      <c r="M89" s="330">
        <f t="shared" ref="M89:AG89" si="96">M81+M83+M85+M76+M87</f>
        <v>640285829</v>
      </c>
      <c r="N89" s="330">
        <f t="shared" si="96"/>
        <v>708393286</v>
      </c>
      <c r="O89" s="330">
        <f t="shared" si="96"/>
        <v>1348679115</v>
      </c>
      <c r="P89" s="330">
        <f t="shared" si="96"/>
        <v>825768126</v>
      </c>
      <c r="Q89" s="330">
        <f t="shared" si="96"/>
        <v>2174447241</v>
      </c>
      <c r="R89" s="330">
        <f t="shared" si="96"/>
        <v>793838416</v>
      </c>
      <c r="S89" s="330">
        <f t="shared" si="96"/>
        <v>2968285657</v>
      </c>
      <c r="T89" s="330">
        <f t="shared" si="96"/>
        <v>1293109538</v>
      </c>
      <c r="U89" s="330">
        <f t="shared" si="96"/>
        <v>1239122161</v>
      </c>
      <c r="V89" s="330">
        <f t="shared" si="96"/>
        <v>2532231699</v>
      </c>
      <c r="W89" s="330">
        <f t="shared" si="96"/>
        <v>1342959787</v>
      </c>
      <c r="X89" s="330">
        <f t="shared" si="96"/>
        <v>3875191486</v>
      </c>
      <c r="Y89" s="330">
        <f t="shared" si="96"/>
        <v>1150712683</v>
      </c>
      <c r="Z89" s="330">
        <f t="shared" si="96"/>
        <v>5025904169</v>
      </c>
      <c r="AA89" s="331">
        <f t="shared" si="96"/>
        <v>1092973722</v>
      </c>
      <c r="AB89" s="332">
        <f t="shared" si="96"/>
        <v>1239648976</v>
      </c>
      <c r="AC89" s="333">
        <f t="shared" si="96"/>
        <v>2332622698</v>
      </c>
      <c r="AD89" s="332">
        <f t="shared" si="96"/>
        <v>1707479624</v>
      </c>
      <c r="AE89" s="333">
        <f t="shared" si="96"/>
        <v>4040102322</v>
      </c>
      <c r="AF89" s="332">
        <f t="shared" si="96"/>
        <v>1758503778</v>
      </c>
      <c r="AG89" s="332">
        <f t="shared" si="96"/>
        <v>5798606100</v>
      </c>
      <c r="AH89" s="334">
        <f>G81+G83+G85+G76+G87</f>
        <v>674588920</v>
      </c>
      <c r="AI89" s="335">
        <f>AI81+AI83+AI85+AI76+AI87</f>
        <v>2263632171</v>
      </c>
      <c r="AJ89" s="335">
        <f>AJ81+AJ83+AJ85+AJ76+AJ87</f>
        <v>3053972032</v>
      </c>
      <c r="AK89" s="336">
        <f>AK81+AK83+AK85+AK76+AK87</f>
        <v>2286044386</v>
      </c>
      <c r="AL89" s="336">
        <f>AL81+AL83+AL85+AL76+AL87</f>
        <v>5340016418</v>
      </c>
      <c r="AM89" s="336">
        <f>AN89-AL89</f>
        <v>3211239356</v>
      </c>
      <c r="AN89" s="337">
        <v>8551255774</v>
      </c>
      <c r="AO89" s="334">
        <v>2494971715</v>
      </c>
      <c r="AP89" s="334">
        <v>2610753776</v>
      </c>
      <c r="AQ89" s="335">
        <f>AQ81+AQ83+AQ85+AQ76+AQ87</f>
        <v>5105725491</v>
      </c>
      <c r="AR89" s="336">
        <f>AR81+AR83+AR85+AR76+AR87</f>
        <v>2635672137</v>
      </c>
      <c r="AS89" s="334">
        <v>7741397628</v>
      </c>
      <c r="AT89" s="336">
        <f>AU89-AS89</f>
        <v>3390316435</v>
      </c>
      <c r="AU89" s="334">
        <v>11131714063</v>
      </c>
      <c r="AV89" s="334"/>
      <c r="AW89" s="334">
        <f>AX89-AV89</f>
        <v>0</v>
      </c>
      <c r="AX89" s="335"/>
      <c r="AY89" s="336">
        <f>AY81+AY83+AY85+AY79+AY87</f>
        <v>2974035044</v>
      </c>
      <c r="AZ89" s="336">
        <f t="shared" ref="AZ89:BA89" si="97">AZ81+AZ83+AZ85+AZ79+AZ87</f>
        <v>8715792578</v>
      </c>
      <c r="BA89" s="336">
        <f t="shared" si="97"/>
        <v>-8715792578</v>
      </c>
      <c r="BB89" s="334">
        <f>StravisData取り込み!AB75</f>
        <v>0</v>
      </c>
      <c r="BC89" s="338">
        <f>BC81+BC83+BC85+BC76+BC87</f>
        <v>11747555400</v>
      </c>
    </row>
    <row r="90" spans="1:55" s="4" customFormat="1" ht="18" customHeight="1">
      <c r="B90" s="153" t="s">
        <v>142</v>
      </c>
      <c r="C90" s="144"/>
      <c r="D90" s="144"/>
      <c r="E90" s="10"/>
      <c r="F90" s="10"/>
      <c r="G90" s="10"/>
      <c r="H90" s="10"/>
      <c r="I90" s="10"/>
      <c r="J90" s="10"/>
      <c r="K90" s="10"/>
      <c r="L90" s="10"/>
      <c r="M90" s="145"/>
      <c r="N90" s="145"/>
      <c r="O90" s="146"/>
      <c r="P90" s="145"/>
      <c r="Q90" s="146"/>
      <c r="R90" s="145"/>
      <c r="S90" s="145"/>
      <c r="T90" s="145"/>
      <c r="U90" s="145"/>
      <c r="V90" s="146"/>
      <c r="W90" s="145"/>
      <c r="X90" s="146"/>
      <c r="Y90" s="145"/>
      <c r="Z90" s="145"/>
      <c r="AA90" s="147"/>
      <c r="AB90" s="147"/>
      <c r="AC90" s="146"/>
      <c r="AD90" s="147"/>
      <c r="AE90" s="146"/>
      <c r="AF90" s="147"/>
      <c r="AG90" s="147"/>
      <c r="AH90" s="147"/>
      <c r="AI90" s="147"/>
      <c r="AJ90" s="147"/>
      <c r="AK90" s="10"/>
      <c r="AL90" s="10"/>
      <c r="AM90" s="10"/>
      <c r="AN90" s="288"/>
      <c r="AO90" s="147"/>
      <c r="AP90" s="147"/>
      <c r="AQ90" s="147"/>
      <c r="AR90" s="10"/>
      <c r="AS90" s="10"/>
      <c r="AT90" s="10"/>
      <c r="AU90" s="288"/>
      <c r="AV90" s="147"/>
      <c r="AW90" s="147"/>
      <c r="AX90" s="147"/>
      <c r="AY90" s="10"/>
      <c r="AZ90" s="10"/>
      <c r="BA90" s="10"/>
      <c r="BB90" s="288"/>
      <c r="BC90" s="10"/>
    </row>
    <row r="91" spans="1:55" ht="18" customHeight="1"/>
    <row r="92" spans="1:55" s="3" customFormat="1" ht="18" customHeight="1" collapsed="1">
      <c r="A92" s="483" t="s">
        <v>96</v>
      </c>
      <c r="B92" s="483"/>
      <c r="C92" s="483"/>
      <c r="D92" s="483"/>
      <c r="E92" s="483"/>
      <c r="F92" s="74"/>
      <c r="G92" s="74"/>
      <c r="H92" s="79"/>
      <c r="I92" s="74"/>
      <c r="J92" s="79"/>
      <c r="K92" s="74"/>
      <c r="M92" s="493" t="s">
        <v>99</v>
      </c>
      <c r="N92" s="494"/>
      <c r="O92" s="494"/>
      <c r="P92" s="494"/>
      <c r="Q92" s="494"/>
      <c r="R92" s="494"/>
      <c r="S92" s="494"/>
      <c r="T92" s="493" t="s">
        <v>97</v>
      </c>
      <c r="U92" s="494"/>
      <c r="V92" s="494"/>
      <c r="W92" s="494"/>
      <c r="X92" s="494"/>
      <c r="Y92" s="494"/>
      <c r="Z92" s="494"/>
      <c r="AA92" s="493" t="s">
        <v>98</v>
      </c>
      <c r="AB92" s="494"/>
      <c r="AC92" s="494"/>
      <c r="AD92" s="494"/>
      <c r="AE92" s="494"/>
      <c r="AF92" s="494"/>
      <c r="AG92" s="495"/>
      <c r="AH92" s="280" t="s">
        <v>121</v>
      </c>
      <c r="AI92" s="281"/>
      <c r="AJ92" s="281"/>
      <c r="AK92" s="281"/>
      <c r="AL92" s="281"/>
      <c r="AM92" s="281"/>
      <c r="AN92" s="283"/>
      <c r="AO92" s="280" t="s">
        <v>215</v>
      </c>
      <c r="AP92" s="281"/>
      <c r="AQ92" s="281"/>
      <c r="AR92" s="281"/>
      <c r="AS92" s="281"/>
      <c r="AT92" s="281"/>
      <c r="AU92" s="283"/>
      <c r="AV92" s="280" t="s">
        <v>256</v>
      </c>
      <c r="AW92" s="281"/>
      <c r="AX92" s="281"/>
      <c r="AY92" s="281"/>
      <c r="AZ92" s="281"/>
      <c r="BA92" s="281"/>
      <c r="BB92" s="283"/>
      <c r="BC92" s="125" t="s">
        <v>131</v>
      </c>
    </row>
    <row r="93" spans="1:55" s="3" customFormat="1" ht="18" customHeight="1">
      <c r="A93" s="483"/>
      <c r="B93" s="483"/>
      <c r="C93" s="483"/>
      <c r="D93" s="483"/>
      <c r="E93" s="483"/>
      <c r="F93" s="74"/>
      <c r="G93" s="74"/>
      <c r="H93" s="79"/>
      <c r="I93" s="74"/>
      <c r="J93" s="79"/>
      <c r="K93" s="74"/>
      <c r="M93" s="71" t="s">
        <v>56</v>
      </c>
      <c r="N93" s="76" t="s">
        <v>57</v>
      </c>
      <c r="O93" s="80" t="s">
        <v>119</v>
      </c>
      <c r="P93" s="76" t="s">
        <v>59</v>
      </c>
      <c r="Q93" s="80" t="s">
        <v>120</v>
      </c>
      <c r="R93" s="76" t="s">
        <v>58</v>
      </c>
      <c r="S93" s="76" t="s">
        <v>101</v>
      </c>
      <c r="T93" s="59" t="s">
        <v>56</v>
      </c>
      <c r="U93" s="50" t="s">
        <v>57</v>
      </c>
      <c r="V93" s="80" t="s">
        <v>119</v>
      </c>
      <c r="W93" s="50" t="s">
        <v>59</v>
      </c>
      <c r="X93" s="80" t="s">
        <v>120</v>
      </c>
      <c r="Y93" s="50" t="s">
        <v>58</v>
      </c>
      <c r="Z93" s="50" t="s">
        <v>54</v>
      </c>
      <c r="AA93" s="75" t="s">
        <v>56</v>
      </c>
      <c r="AB93" s="128" t="s">
        <v>57</v>
      </c>
      <c r="AC93" s="128" t="s">
        <v>119</v>
      </c>
      <c r="AD93" s="128" t="s">
        <v>59</v>
      </c>
      <c r="AE93" s="128" t="s">
        <v>120</v>
      </c>
      <c r="AF93" s="128" t="s">
        <v>58</v>
      </c>
      <c r="AG93" s="124" t="s">
        <v>55</v>
      </c>
      <c r="AH93" s="111" t="s">
        <v>56</v>
      </c>
      <c r="AI93" s="111" t="s">
        <v>57</v>
      </c>
      <c r="AJ93" s="111" t="s">
        <v>119</v>
      </c>
      <c r="AK93" s="111" t="s">
        <v>59</v>
      </c>
      <c r="AL93" s="111" t="s">
        <v>120</v>
      </c>
      <c r="AM93" s="111" t="s">
        <v>58</v>
      </c>
      <c r="AN93" s="284"/>
      <c r="AO93" s="313" t="s">
        <v>56</v>
      </c>
      <c r="AP93" s="313" t="s">
        <v>57</v>
      </c>
      <c r="AQ93" s="313" t="s">
        <v>119</v>
      </c>
      <c r="AR93" s="313" t="s">
        <v>59</v>
      </c>
      <c r="AS93" s="313" t="s">
        <v>120</v>
      </c>
      <c r="AT93" s="313" t="s">
        <v>58</v>
      </c>
      <c r="AU93" s="284"/>
      <c r="AV93" s="314" t="s">
        <v>56</v>
      </c>
      <c r="AW93" s="314" t="s">
        <v>57</v>
      </c>
      <c r="AX93" s="314" t="s">
        <v>119</v>
      </c>
      <c r="AY93" s="314" t="s">
        <v>59</v>
      </c>
      <c r="AZ93" s="314" t="s">
        <v>120</v>
      </c>
      <c r="BA93" s="314" t="s">
        <v>58</v>
      </c>
      <c r="BB93" s="284"/>
      <c r="BC93" s="125" t="s">
        <v>132</v>
      </c>
    </row>
    <row r="94" spans="1:55" ht="18" customHeight="1">
      <c r="B94" s="17" t="s">
        <v>90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66">
        <v>5255692951</v>
      </c>
      <c r="N94" s="69">
        <v>5010568531</v>
      </c>
      <c r="O94" s="69">
        <f>M94+N94</f>
        <v>10266261482</v>
      </c>
      <c r="P94" s="69">
        <v>7064853303</v>
      </c>
      <c r="Q94" s="69">
        <f>O94+P94</f>
        <v>17331114785</v>
      </c>
      <c r="R94" s="69">
        <v>4479913881</v>
      </c>
      <c r="S94" s="69">
        <v>21811028666</v>
      </c>
      <c r="T94" s="66">
        <v>4926500316</v>
      </c>
      <c r="U94" s="68">
        <v>6058577228</v>
      </c>
      <c r="V94" s="69">
        <f>T94+U94</f>
        <v>10985077544</v>
      </c>
      <c r="W94" s="68">
        <v>8260242475</v>
      </c>
      <c r="X94" s="69">
        <f>V94+W94</f>
        <v>19245320019</v>
      </c>
      <c r="Y94" s="68">
        <v>5965578758</v>
      </c>
      <c r="Z94" s="68">
        <v>25210898777</v>
      </c>
      <c r="AA94" s="66">
        <v>6520195393</v>
      </c>
      <c r="AB94" s="69">
        <v>6386272751</v>
      </c>
      <c r="AC94" s="69">
        <f>AA94+AB94</f>
        <v>12906468144</v>
      </c>
      <c r="AD94" s="69">
        <v>8645225960</v>
      </c>
      <c r="AE94" s="69">
        <f>AC94+AD94</f>
        <v>21551694104</v>
      </c>
      <c r="AF94" s="69">
        <v>6444566709</v>
      </c>
      <c r="AG94" s="69">
        <v>27996260813</v>
      </c>
      <c r="AH94" s="117">
        <v>3504901501</v>
      </c>
      <c r="AI94" s="140">
        <v>7095220777</v>
      </c>
      <c r="AJ94" s="140">
        <f>G94+AI94</f>
        <v>7095220777</v>
      </c>
      <c r="AK94" s="120">
        <v>9284944619</v>
      </c>
      <c r="AL94" s="120">
        <f>AJ94+AK94</f>
        <v>16380165396</v>
      </c>
      <c r="AM94" s="120">
        <f>AN94-AL94</f>
        <v>11897252259</v>
      </c>
      <c r="AN94" s="244">
        <v>28277417655</v>
      </c>
      <c r="AO94" s="117">
        <v>5790561089</v>
      </c>
      <c r="AP94" s="117">
        <v>5991013997</v>
      </c>
      <c r="AQ94" s="140">
        <f>AO94+AP94</f>
        <v>11781575086</v>
      </c>
      <c r="AR94" s="120">
        <f>AS94-AQ94</f>
        <v>8871716099</v>
      </c>
      <c r="AS94" s="117">
        <v>20653291185</v>
      </c>
      <c r="AT94" s="120">
        <f t="shared" ref="AT94:AT102" si="98">AU94-AS94</f>
        <v>6416593160</v>
      </c>
      <c r="AU94" s="117">
        <v>27069884345</v>
      </c>
      <c r="AV94" s="117">
        <v>6135018640</v>
      </c>
      <c r="AW94" s="117">
        <f>AX94-AV94</f>
        <v>6462088339</v>
      </c>
      <c r="AX94" s="140">
        <v>12597106979</v>
      </c>
      <c r="AY94" s="120">
        <f>AZ94-AX94</f>
        <v>8523255683</v>
      </c>
      <c r="AZ94" s="117">
        <v>21120362662</v>
      </c>
      <c r="BA94" s="120" t="e">
        <f>BB94-AZ94</f>
        <v>#REF!</v>
      </c>
      <c r="BB94" s="117" t="e">
        <f>StravisData取り込み!AB92</f>
        <v>#REF!</v>
      </c>
      <c r="BC94" s="258"/>
    </row>
    <row r="95" spans="1:55" ht="18" customHeight="1">
      <c r="B95" s="15" t="s">
        <v>91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66">
        <v>612046378</v>
      </c>
      <c r="N95" s="69">
        <v>588825360</v>
      </c>
      <c r="O95" s="69">
        <f t="shared" ref="O95:Q112" si="99">M95+N95</f>
        <v>1200871738</v>
      </c>
      <c r="P95" s="69">
        <v>779295007</v>
      </c>
      <c r="Q95" s="69">
        <f t="shared" si="99"/>
        <v>1980166745</v>
      </c>
      <c r="R95" s="69">
        <v>392040319</v>
      </c>
      <c r="S95" s="69">
        <v>2372207064</v>
      </c>
      <c r="T95" s="66">
        <v>1171744861</v>
      </c>
      <c r="U95" s="69">
        <v>651516652</v>
      </c>
      <c r="V95" s="69">
        <f t="shared" ref="V95:V112" si="100">T95+U95</f>
        <v>1823261513</v>
      </c>
      <c r="W95" s="69">
        <v>841324244</v>
      </c>
      <c r="X95" s="69">
        <f t="shared" ref="X95:X112" si="101">V95+W95</f>
        <v>2664585757</v>
      </c>
      <c r="Y95" s="69">
        <v>250007484</v>
      </c>
      <c r="Z95" s="69">
        <v>2914593241</v>
      </c>
      <c r="AA95" s="66">
        <v>610358730</v>
      </c>
      <c r="AB95" s="69">
        <v>236961868</v>
      </c>
      <c r="AC95" s="69">
        <f t="shared" ref="AC95:AC112" si="102">AA95+AB95</f>
        <v>847320598</v>
      </c>
      <c r="AD95" s="69">
        <v>-154294866</v>
      </c>
      <c r="AE95" s="69">
        <f t="shared" ref="AE95:AE112" si="103">AC95+AD95</f>
        <v>693025732</v>
      </c>
      <c r="AF95" s="69">
        <v>151858982</v>
      </c>
      <c r="AG95" s="69">
        <v>844884714</v>
      </c>
      <c r="AH95" s="118">
        <v>-91499802</v>
      </c>
      <c r="AI95" s="140">
        <v>-170488883</v>
      </c>
      <c r="AJ95" s="140">
        <f t="shared" ref="AJ95:AJ109" si="104">G95+AI95</f>
        <v>-170488883</v>
      </c>
      <c r="AK95" s="121">
        <f>AK96+AK97+AK104+AK110+AK111</f>
        <v>-226109648</v>
      </c>
      <c r="AL95" s="120">
        <f>AJ95+AK95</f>
        <v>-396598531</v>
      </c>
      <c r="AM95" s="120">
        <f t="shared" ref="AM95:AM109" si="105">AN95-AL95</f>
        <v>-1051981347</v>
      </c>
      <c r="AN95" s="120">
        <v>-1448579878</v>
      </c>
      <c r="AO95" s="117">
        <v>-16272122</v>
      </c>
      <c r="AP95" s="117">
        <v>-24341664</v>
      </c>
      <c r="AQ95" s="140">
        <f t="shared" ref="AQ95:AQ109" si="106">AO95+AP95</f>
        <v>-40613786</v>
      </c>
      <c r="AR95" s="120">
        <f>AS95-AQ95</f>
        <v>-172194711</v>
      </c>
      <c r="AS95" s="117">
        <v>-212808497</v>
      </c>
      <c r="AT95" s="120">
        <f t="shared" si="98"/>
        <v>107188246</v>
      </c>
      <c r="AU95" s="117">
        <v>-105620251</v>
      </c>
      <c r="AV95" s="117">
        <v>313843463</v>
      </c>
      <c r="AW95" s="117">
        <f t="shared" ref="AW95:AW109" si="107">AX95-AV95</f>
        <v>347508856</v>
      </c>
      <c r="AX95" s="140">
        <v>661352319</v>
      </c>
      <c r="AY95" s="121">
        <f>AZ95-AX95</f>
        <v>97603205</v>
      </c>
      <c r="AZ95" s="117">
        <v>758955524</v>
      </c>
      <c r="BA95" s="120" t="e">
        <f t="shared" ref="BA95:BA109" si="108">BB95-AZ95</f>
        <v>#REF!</v>
      </c>
      <c r="BB95" s="117" t="e">
        <f>StravisData取り込み!AB93</f>
        <v>#REF!</v>
      </c>
      <c r="BC95" s="264"/>
    </row>
    <row r="96" spans="1:55" ht="18" customHeight="1">
      <c r="B96" s="27"/>
      <c r="C96" s="5" t="s">
        <v>92</v>
      </c>
      <c r="D96" s="5"/>
      <c r="E96" s="5"/>
      <c r="F96" s="5"/>
      <c r="G96" s="5"/>
      <c r="H96" s="5"/>
      <c r="I96" s="5"/>
      <c r="J96" s="5"/>
      <c r="K96" s="5"/>
      <c r="L96" s="5"/>
      <c r="M96" s="88">
        <v>666474600</v>
      </c>
      <c r="N96" s="69">
        <v>574500919</v>
      </c>
      <c r="O96" s="69">
        <f t="shared" si="99"/>
        <v>1240975519</v>
      </c>
      <c r="P96" s="69">
        <v>755538751</v>
      </c>
      <c r="Q96" s="69">
        <f t="shared" si="99"/>
        <v>1996514270</v>
      </c>
      <c r="R96" s="69">
        <v>834662882</v>
      </c>
      <c r="S96" s="69">
        <v>2831177152</v>
      </c>
      <c r="T96" s="66">
        <v>959860036</v>
      </c>
      <c r="U96" s="69">
        <v>594021335</v>
      </c>
      <c r="V96" s="69">
        <f t="shared" si="100"/>
        <v>1553881371</v>
      </c>
      <c r="W96" s="69">
        <v>805875372</v>
      </c>
      <c r="X96" s="69">
        <f t="shared" si="101"/>
        <v>2359756743</v>
      </c>
      <c r="Y96" s="69">
        <v>488477523</v>
      </c>
      <c r="Z96" s="69">
        <v>2848234266</v>
      </c>
      <c r="AA96" s="66">
        <v>607619506</v>
      </c>
      <c r="AB96" s="69">
        <v>224972114</v>
      </c>
      <c r="AC96" s="69">
        <f t="shared" si="102"/>
        <v>832591620</v>
      </c>
      <c r="AD96" s="69">
        <v>227770655</v>
      </c>
      <c r="AE96" s="69">
        <f t="shared" si="103"/>
        <v>1060362275</v>
      </c>
      <c r="AF96" s="69">
        <v>482721978</v>
      </c>
      <c r="AG96" s="69">
        <v>1543084253</v>
      </c>
      <c r="AH96" s="118">
        <v>53577310</v>
      </c>
      <c r="AI96" s="140">
        <v>-249292346</v>
      </c>
      <c r="AJ96" s="140">
        <f t="shared" si="104"/>
        <v>-249292346</v>
      </c>
      <c r="AK96" s="121">
        <v>-231779392</v>
      </c>
      <c r="AL96" s="120">
        <f t="shared" ref="AL96:AL109" si="109">AJ96+AK96</f>
        <v>-481071738</v>
      </c>
      <c r="AM96" s="120">
        <f t="shared" si="105"/>
        <v>-225645255</v>
      </c>
      <c r="AN96" s="134">
        <v>-706716993</v>
      </c>
      <c r="AO96" s="117">
        <v>159244464</v>
      </c>
      <c r="AP96" s="117">
        <v>20888285</v>
      </c>
      <c r="AQ96" s="140">
        <f t="shared" si="106"/>
        <v>180132749</v>
      </c>
      <c r="AR96" s="120">
        <f t="shared" ref="AR96:AR111" si="110">AS96-AQ96</f>
        <v>-123411420</v>
      </c>
      <c r="AS96" s="117">
        <v>56721329</v>
      </c>
      <c r="AT96" s="120">
        <f t="shared" si="98"/>
        <v>14825083</v>
      </c>
      <c r="AU96" s="326">
        <v>71546412</v>
      </c>
      <c r="AV96" s="117">
        <v>-21111829</v>
      </c>
      <c r="AW96" s="117">
        <f>AX96-AV96</f>
        <v>25219573</v>
      </c>
      <c r="AX96" s="140">
        <v>4107744</v>
      </c>
      <c r="AY96" s="121">
        <f>AZ96-AX96</f>
        <v>-416927406</v>
      </c>
      <c r="AZ96" s="117">
        <v>-412819662</v>
      </c>
      <c r="BA96" s="120">
        <f t="shared" si="108"/>
        <v>412819662</v>
      </c>
      <c r="BB96" s="117">
        <f>StravisData取り込み!AB94</f>
        <v>0</v>
      </c>
      <c r="BC96" s="276"/>
    </row>
    <row r="97" spans="2:55" ht="18" customHeight="1">
      <c r="B97" s="27"/>
      <c r="C97" s="5" t="s">
        <v>93</v>
      </c>
      <c r="D97" s="5"/>
      <c r="E97" s="5"/>
      <c r="F97" s="5"/>
      <c r="G97" s="5"/>
      <c r="H97" s="5"/>
      <c r="I97" s="5"/>
      <c r="J97" s="5"/>
      <c r="K97" s="5"/>
      <c r="L97" s="5"/>
      <c r="M97" s="66">
        <v>-32979050</v>
      </c>
      <c r="N97" s="69">
        <v>-54493081</v>
      </c>
      <c r="O97" s="69">
        <f t="shared" si="99"/>
        <v>-87472131</v>
      </c>
      <c r="P97" s="69">
        <v>-91956155</v>
      </c>
      <c r="Q97" s="69">
        <f t="shared" si="99"/>
        <v>-179428286</v>
      </c>
      <c r="R97" s="69">
        <v>-454421704</v>
      </c>
      <c r="S97" s="69">
        <v>-633849990</v>
      </c>
      <c r="T97" s="66">
        <v>-51822152</v>
      </c>
      <c r="U97" s="69">
        <v>35182089</v>
      </c>
      <c r="V97" s="69">
        <f t="shared" si="100"/>
        <v>-16640063</v>
      </c>
      <c r="W97" s="69">
        <v>98628797</v>
      </c>
      <c r="X97" s="69">
        <f t="shared" si="101"/>
        <v>81988734</v>
      </c>
      <c r="Y97" s="69">
        <v>70068104</v>
      </c>
      <c r="Z97" s="69">
        <v>152056838</v>
      </c>
      <c r="AA97" s="66">
        <v>143044575</v>
      </c>
      <c r="AB97" s="69">
        <v>109396396</v>
      </c>
      <c r="AC97" s="69">
        <f t="shared" si="102"/>
        <v>252440971</v>
      </c>
      <c r="AD97" s="69">
        <v>170789674</v>
      </c>
      <c r="AE97" s="69">
        <f t="shared" si="103"/>
        <v>423230645</v>
      </c>
      <c r="AF97" s="69">
        <v>73738634</v>
      </c>
      <c r="AG97" s="69">
        <v>496969279</v>
      </c>
      <c r="AH97" s="118">
        <v>94988979</v>
      </c>
      <c r="AI97" s="140">
        <f>SUM(AI98:AI100)</f>
        <v>237121572</v>
      </c>
      <c r="AJ97" s="140">
        <f t="shared" si="104"/>
        <v>237121572</v>
      </c>
      <c r="AK97" s="121">
        <f>SUM(AK98:AK100)</f>
        <v>139034494</v>
      </c>
      <c r="AL97" s="120">
        <f t="shared" si="109"/>
        <v>376156066</v>
      </c>
      <c r="AM97" s="120">
        <f t="shared" si="105"/>
        <v>-215014924</v>
      </c>
      <c r="AN97" s="120">
        <v>161141142</v>
      </c>
      <c r="AO97" s="117">
        <v>-58866923</v>
      </c>
      <c r="AP97" s="117">
        <v>156807716</v>
      </c>
      <c r="AQ97" s="140">
        <f t="shared" si="106"/>
        <v>97940793</v>
      </c>
      <c r="AR97" s="120">
        <f t="shared" si="110"/>
        <v>238379986</v>
      </c>
      <c r="AS97" s="117">
        <v>336320779</v>
      </c>
      <c r="AT97" s="120">
        <f t="shared" si="98"/>
        <v>24802881</v>
      </c>
      <c r="AU97" s="326">
        <v>361123660</v>
      </c>
      <c r="AV97" s="117">
        <v>176175077</v>
      </c>
      <c r="AW97" s="117">
        <f t="shared" si="107"/>
        <v>233748675</v>
      </c>
      <c r="AX97" s="140">
        <v>409923752</v>
      </c>
      <c r="AY97" s="121">
        <f>SUM(AY98:AY100)</f>
        <v>324395470</v>
      </c>
      <c r="AZ97" s="117">
        <v>734319222</v>
      </c>
      <c r="BA97" s="120">
        <f t="shared" si="108"/>
        <v>-734319222</v>
      </c>
      <c r="BB97" s="117">
        <f>StravisData取り込み!AB95</f>
        <v>0</v>
      </c>
      <c r="BC97" s="264"/>
    </row>
    <row r="98" spans="2:55" ht="18" customHeight="1">
      <c r="B98" s="27"/>
      <c r="C98" s="5"/>
      <c r="D98" s="5" t="s">
        <v>107</v>
      </c>
      <c r="E98" s="5"/>
      <c r="F98" s="5"/>
      <c r="G98" s="5"/>
      <c r="H98" s="5"/>
      <c r="I98" s="5"/>
      <c r="J98" s="5"/>
      <c r="K98" s="5"/>
      <c r="L98" s="5"/>
      <c r="M98" s="66">
        <v>-119692337</v>
      </c>
      <c r="N98" s="69">
        <v>-101807580</v>
      </c>
      <c r="O98" s="69">
        <f t="shared" si="99"/>
        <v>-221499917</v>
      </c>
      <c r="P98" s="69">
        <v>-32924611</v>
      </c>
      <c r="Q98" s="69">
        <f t="shared" si="99"/>
        <v>-254424528</v>
      </c>
      <c r="R98" s="69">
        <v>-485297982</v>
      </c>
      <c r="S98" s="69">
        <v>-739722510</v>
      </c>
      <c r="T98" s="66">
        <v>-76532365</v>
      </c>
      <c r="U98" s="69">
        <v>-15154992</v>
      </c>
      <c r="V98" s="69">
        <f t="shared" si="100"/>
        <v>-91687357</v>
      </c>
      <c r="W98" s="69">
        <v>110040981</v>
      </c>
      <c r="X98" s="69">
        <f t="shared" si="101"/>
        <v>18353624</v>
      </c>
      <c r="Y98" s="69">
        <v>-1747831</v>
      </c>
      <c r="Z98" s="69">
        <v>16605793</v>
      </c>
      <c r="AA98" s="66">
        <v>59608543</v>
      </c>
      <c r="AB98" s="69">
        <v>70124514</v>
      </c>
      <c r="AC98" s="69">
        <f t="shared" si="102"/>
        <v>129733057</v>
      </c>
      <c r="AD98" s="69">
        <v>92896885</v>
      </c>
      <c r="AE98" s="69">
        <f t="shared" si="103"/>
        <v>222629942</v>
      </c>
      <c r="AF98" s="69">
        <v>21646668</v>
      </c>
      <c r="AG98" s="69">
        <v>244276610</v>
      </c>
      <c r="AH98" s="118">
        <v>49953482</v>
      </c>
      <c r="AI98" s="140">
        <v>75941102</v>
      </c>
      <c r="AJ98" s="140">
        <f t="shared" si="104"/>
        <v>75941102</v>
      </c>
      <c r="AK98" s="121">
        <v>55619679</v>
      </c>
      <c r="AL98" s="120">
        <f t="shared" si="109"/>
        <v>131560781</v>
      </c>
      <c r="AM98" s="120">
        <f t="shared" si="105"/>
        <v>26886511</v>
      </c>
      <c r="AN98" s="134">
        <v>158447292</v>
      </c>
      <c r="AO98" s="117">
        <v>-15030691</v>
      </c>
      <c r="AP98" s="117">
        <v>13825917</v>
      </c>
      <c r="AQ98" s="140">
        <f t="shared" si="106"/>
        <v>-1204774</v>
      </c>
      <c r="AR98" s="120">
        <f t="shared" si="110"/>
        <v>119626321</v>
      </c>
      <c r="AS98" s="117">
        <v>118421547</v>
      </c>
      <c r="AT98" s="120">
        <f t="shared" si="98"/>
        <v>-16046112</v>
      </c>
      <c r="AU98" s="326">
        <v>102375435</v>
      </c>
      <c r="AV98" s="117">
        <v>23949486</v>
      </c>
      <c r="AW98" s="117">
        <f t="shared" si="107"/>
        <v>113266974</v>
      </c>
      <c r="AX98" s="140">
        <v>137216460</v>
      </c>
      <c r="AY98" s="121">
        <f>AZ98-AX98</f>
        <v>198712388</v>
      </c>
      <c r="AZ98" s="117">
        <v>335928848</v>
      </c>
      <c r="BA98" s="120">
        <f t="shared" si="108"/>
        <v>-335928848</v>
      </c>
      <c r="BB98" s="117">
        <f>StravisData取り込み!AB96</f>
        <v>0</v>
      </c>
      <c r="BC98" s="276"/>
    </row>
    <row r="99" spans="2:55" ht="18" customHeight="1">
      <c r="B99" s="27"/>
      <c r="C99" s="5"/>
      <c r="D99" s="5" t="s">
        <v>108</v>
      </c>
      <c r="E99" s="5"/>
      <c r="F99" s="5"/>
      <c r="G99" s="5"/>
      <c r="H99" s="5"/>
      <c r="I99" s="5"/>
      <c r="J99" s="5"/>
      <c r="K99" s="5"/>
      <c r="L99" s="5"/>
      <c r="M99" s="66">
        <v>82633860</v>
      </c>
      <c r="N99" s="69">
        <v>53370144</v>
      </c>
      <c r="O99" s="69">
        <f t="shared" si="99"/>
        <v>136004004</v>
      </c>
      <c r="P99" s="69">
        <v>34842747</v>
      </c>
      <c r="Q99" s="69">
        <f t="shared" si="99"/>
        <v>170846751</v>
      </c>
      <c r="R99" s="69">
        <v>77388479</v>
      </c>
      <c r="S99" s="69">
        <v>248235230</v>
      </c>
      <c r="T99" s="66">
        <v>73452170</v>
      </c>
      <c r="U99" s="69">
        <v>89514149</v>
      </c>
      <c r="V99" s="69">
        <f t="shared" si="100"/>
        <v>162966319</v>
      </c>
      <c r="W99" s="69">
        <v>101855026</v>
      </c>
      <c r="X99" s="69">
        <f t="shared" si="101"/>
        <v>264821345</v>
      </c>
      <c r="Y99" s="69">
        <v>119278159</v>
      </c>
      <c r="Z99" s="69">
        <v>384099504</v>
      </c>
      <c r="AA99" s="66">
        <v>118960864</v>
      </c>
      <c r="AB99" s="69">
        <v>37151127</v>
      </c>
      <c r="AC99" s="69">
        <f t="shared" si="102"/>
        <v>156111991</v>
      </c>
      <c r="AD99" s="69">
        <v>91637022</v>
      </c>
      <c r="AE99" s="69">
        <f t="shared" si="103"/>
        <v>247749013</v>
      </c>
      <c r="AF99" s="69">
        <v>87122514</v>
      </c>
      <c r="AG99" s="69">
        <v>334871527</v>
      </c>
      <c r="AH99" s="118">
        <v>65781574</v>
      </c>
      <c r="AI99" s="140">
        <v>187807904</v>
      </c>
      <c r="AJ99" s="140">
        <f t="shared" si="104"/>
        <v>187807904</v>
      </c>
      <c r="AK99" s="121">
        <v>161888149</v>
      </c>
      <c r="AL99" s="120">
        <f t="shared" si="109"/>
        <v>349696053</v>
      </c>
      <c r="AM99" s="120">
        <f t="shared" si="105"/>
        <v>4656863</v>
      </c>
      <c r="AN99" s="134">
        <v>354352916</v>
      </c>
      <c r="AO99" s="117">
        <v>132051194</v>
      </c>
      <c r="AP99" s="117">
        <v>134184298</v>
      </c>
      <c r="AQ99" s="140">
        <f>AO99+AP99</f>
        <v>266235492</v>
      </c>
      <c r="AR99" s="120">
        <f t="shared" si="110"/>
        <v>128648883</v>
      </c>
      <c r="AS99" s="117">
        <v>394884375</v>
      </c>
      <c r="AT99" s="120">
        <f t="shared" si="98"/>
        <v>36545984</v>
      </c>
      <c r="AU99" s="326">
        <v>431430359</v>
      </c>
      <c r="AV99" s="117">
        <v>152240199</v>
      </c>
      <c r="AW99" s="117">
        <f t="shared" si="107"/>
        <v>120553467</v>
      </c>
      <c r="AX99" s="140">
        <v>272793666</v>
      </c>
      <c r="AY99" s="121">
        <f t="shared" ref="AY99" si="111">AZ99-AX99</f>
        <v>125689117</v>
      </c>
      <c r="AZ99" s="117">
        <v>398482783</v>
      </c>
      <c r="BA99" s="120">
        <f t="shared" si="108"/>
        <v>-398482783</v>
      </c>
      <c r="BB99" s="117">
        <f>StravisData取り込み!AB97</f>
        <v>0</v>
      </c>
      <c r="BC99" s="276"/>
    </row>
    <row r="100" spans="2:55" ht="18" customHeight="1">
      <c r="B100" s="27"/>
      <c r="C100" s="5"/>
      <c r="D100" s="5" t="s">
        <v>109</v>
      </c>
      <c r="E100" s="5"/>
      <c r="F100" s="5"/>
      <c r="G100" s="5"/>
      <c r="H100" s="5"/>
      <c r="I100" s="5"/>
      <c r="J100" s="5"/>
      <c r="K100" s="5"/>
      <c r="L100" s="5"/>
      <c r="M100" s="66">
        <v>4079427</v>
      </c>
      <c r="N100" s="69">
        <v>-6055645</v>
      </c>
      <c r="O100" s="69">
        <f t="shared" si="99"/>
        <v>-1976218</v>
      </c>
      <c r="P100" s="69">
        <v>-93874291</v>
      </c>
      <c r="Q100" s="69">
        <f t="shared" si="99"/>
        <v>-95850509</v>
      </c>
      <c r="R100" s="69">
        <v>-46512201</v>
      </c>
      <c r="S100" s="69">
        <v>-142362710</v>
      </c>
      <c r="T100" s="66">
        <v>-48741957</v>
      </c>
      <c r="U100" s="69">
        <v>-39177068</v>
      </c>
      <c r="V100" s="69">
        <f t="shared" si="100"/>
        <v>-87919025</v>
      </c>
      <c r="W100" s="69">
        <v>-113267210</v>
      </c>
      <c r="X100" s="69">
        <f t="shared" si="101"/>
        <v>-201186235</v>
      </c>
      <c r="Y100" s="69">
        <v>-47462224</v>
      </c>
      <c r="Z100" s="69">
        <v>-248648459</v>
      </c>
      <c r="AA100" s="66">
        <v>-35524832</v>
      </c>
      <c r="AB100" s="69">
        <v>2120755</v>
      </c>
      <c r="AC100" s="69">
        <f t="shared" si="102"/>
        <v>-33404077</v>
      </c>
      <c r="AD100" s="69">
        <v>-13744233</v>
      </c>
      <c r="AE100" s="69">
        <f t="shared" si="103"/>
        <v>-47148310</v>
      </c>
      <c r="AF100" s="69">
        <v>-35030548</v>
      </c>
      <c r="AG100" s="69">
        <v>-82178858</v>
      </c>
      <c r="AH100" s="118">
        <v>-20746077</v>
      </c>
      <c r="AI100" s="140">
        <v>-26627434</v>
      </c>
      <c r="AJ100" s="140">
        <f t="shared" si="104"/>
        <v>-26627434</v>
      </c>
      <c r="AK100" s="121">
        <v>-78473334</v>
      </c>
      <c r="AL100" s="120">
        <f t="shared" si="109"/>
        <v>-105100768</v>
      </c>
      <c r="AM100" s="120">
        <f t="shared" si="105"/>
        <v>-246558298</v>
      </c>
      <c r="AN100" s="134">
        <v>-351659066</v>
      </c>
      <c r="AO100" s="117">
        <v>-175887426</v>
      </c>
      <c r="AP100" s="117">
        <v>8797501</v>
      </c>
      <c r="AQ100" s="140">
        <f>AO100+AP100</f>
        <v>-167089925</v>
      </c>
      <c r="AR100" s="120">
        <f t="shared" si="110"/>
        <v>-9895218</v>
      </c>
      <c r="AS100" s="117">
        <v>-176985143</v>
      </c>
      <c r="AT100" s="120">
        <f t="shared" si="98"/>
        <v>4303009</v>
      </c>
      <c r="AU100" s="326">
        <v>-172682134</v>
      </c>
      <c r="AV100" s="117">
        <v>-14608</v>
      </c>
      <c r="AW100" s="117">
        <f t="shared" si="107"/>
        <v>-71766</v>
      </c>
      <c r="AX100" s="140">
        <v>-86374</v>
      </c>
      <c r="AY100" s="121">
        <f t="shared" ref="AY100:AY105" si="112">AZ100-AX100</f>
        <v>-6035</v>
      </c>
      <c r="AZ100" s="117">
        <v>-92409</v>
      </c>
      <c r="BA100" s="120">
        <f t="shared" si="108"/>
        <v>92409</v>
      </c>
      <c r="BB100" s="117">
        <f>StravisData取り込み!AB98</f>
        <v>0</v>
      </c>
      <c r="BC100" s="276"/>
    </row>
    <row r="101" spans="2:55" ht="18" customHeight="1">
      <c r="B101" s="27"/>
      <c r="C101" s="21" t="s">
        <v>115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89"/>
      <c r="N101" s="89"/>
      <c r="O101" s="69">
        <f>M101+N101</f>
        <v>0</v>
      </c>
      <c r="P101" s="89"/>
      <c r="Q101" s="69">
        <f>O101+P101</f>
        <v>0</v>
      </c>
      <c r="R101" s="89"/>
      <c r="S101" s="89"/>
      <c r="T101" s="90">
        <v>113950</v>
      </c>
      <c r="U101" s="90">
        <v>-201780238</v>
      </c>
      <c r="V101" s="69">
        <f>T101+U101</f>
        <v>-201666288</v>
      </c>
      <c r="W101" s="90">
        <v>-205608894</v>
      </c>
      <c r="X101" s="69">
        <f>V101+W101</f>
        <v>-407275182</v>
      </c>
      <c r="Y101" s="90">
        <v>-276035937</v>
      </c>
      <c r="Z101" s="90">
        <v>-683311119</v>
      </c>
      <c r="AA101" s="90">
        <v>-188452424</v>
      </c>
      <c r="AB101" s="90">
        <v>-102728232</v>
      </c>
      <c r="AC101" s="69">
        <f>AA101+AB101</f>
        <v>-291180656</v>
      </c>
      <c r="AD101" s="90">
        <v>-136673046</v>
      </c>
      <c r="AE101" s="69">
        <f>AC101+AD101</f>
        <v>-427853702</v>
      </c>
      <c r="AF101" s="90">
        <v>-99101439</v>
      </c>
      <c r="AG101" s="90">
        <v>-526955141</v>
      </c>
      <c r="AH101" s="118">
        <v>-138813062</v>
      </c>
      <c r="AI101" s="140">
        <v>-55752990</v>
      </c>
      <c r="AJ101" s="140">
        <f>G101+AI101</f>
        <v>-55752990</v>
      </c>
      <c r="AK101" s="121">
        <v>-91048411</v>
      </c>
      <c r="AL101" s="120">
        <f>AJ101+AK101</f>
        <v>-146801401</v>
      </c>
      <c r="AM101" s="120">
        <f>AN101-AL101</f>
        <v>-249615643</v>
      </c>
      <c r="AN101" s="134">
        <v>-396417044</v>
      </c>
      <c r="AO101" s="117">
        <v>-109685208</v>
      </c>
      <c r="AP101" s="117">
        <v>-142919911</v>
      </c>
      <c r="AQ101" s="140">
        <f>AO101+AP101</f>
        <v>-252605119</v>
      </c>
      <c r="AR101" s="120">
        <f t="shared" si="110"/>
        <v>-133103940</v>
      </c>
      <c r="AS101" s="117">
        <v>-385709059</v>
      </c>
      <c r="AT101" s="120">
        <f t="shared" si="98"/>
        <v>-58439619</v>
      </c>
      <c r="AU101" s="326">
        <v>-444148678</v>
      </c>
      <c r="AV101" s="117">
        <v>9616453</v>
      </c>
      <c r="AW101" s="117">
        <f>AX101-AV101</f>
        <v>27826732</v>
      </c>
      <c r="AX101" s="140">
        <v>37443185</v>
      </c>
      <c r="AY101" s="121">
        <f t="shared" si="112"/>
        <v>-32238114</v>
      </c>
      <c r="AZ101" s="117">
        <v>5205071</v>
      </c>
      <c r="BA101" s="120" t="e">
        <f>BB101-AZ101</f>
        <v>#REF!</v>
      </c>
      <c r="BB101" s="117" t="e">
        <f>StravisData取り込み!AB99</f>
        <v>#REF!</v>
      </c>
      <c r="BC101" s="258"/>
    </row>
    <row r="102" spans="2:55" ht="18" customHeight="1">
      <c r="B102" s="27"/>
      <c r="C102" s="5" t="s">
        <v>113</v>
      </c>
      <c r="D102" s="5"/>
      <c r="E102" s="5"/>
      <c r="F102" s="5"/>
      <c r="G102" s="5"/>
      <c r="H102" s="5"/>
      <c r="I102" s="5"/>
      <c r="J102" s="5"/>
      <c r="K102" s="5"/>
      <c r="L102" s="5"/>
      <c r="M102" s="66">
        <v>-579357</v>
      </c>
      <c r="N102" s="69">
        <v>-2376787</v>
      </c>
      <c r="O102" s="69">
        <f>M102+N102</f>
        <v>-2956144</v>
      </c>
      <c r="P102" s="69"/>
      <c r="Q102" s="69">
        <f>O102+P102</f>
        <v>-2956144</v>
      </c>
      <c r="R102" s="69"/>
      <c r="S102" s="69"/>
      <c r="T102" s="66"/>
      <c r="U102" s="69"/>
      <c r="V102" s="69">
        <f>T102+U102</f>
        <v>0</v>
      </c>
      <c r="W102" s="69"/>
      <c r="X102" s="69">
        <f>V102+W102</f>
        <v>0</v>
      </c>
      <c r="Y102" s="69"/>
      <c r="Z102" s="69"/>
      <c r="AA102" s="66"/>
      <c r="AB102" s="69">
        <v>-56342774</v>
      </c>
      <c r="AC102" s="69">
        <f>AA102+AB102</f>
        <v>-56342774</v>
      </c>
      <c r="AD102" s="69">
        <v>-300014859</v>
      </c>
      <c r="AE102" s="69">
        <f>AC102+AD102</f>
        <v>-356357633</v>
      </c>
      <c r="AF102" s="69">
        <v>-216637677</v>
      </c>
      <c r="AG102" s="69">
        <v>-572995310</v>
      </c>
      <c r="AH102" s="118">
        <v>-159962085</v>
      </c>
      <c r="AI102" s="140">
        <v>-160000153</v>
      </c>
      <c r="AJ102" s="140">
        <f>G102+AI102</f>
        <v>-160000153</v>
      </c>
      <c r="AK102" s="121">
        <v>-206515213</v>
      </c>
      <c r="AL102" s="120">
        <f>AJ102+AK102</f>
        <v>-366515366</v>
      </c>
      <c r="AM102" s="120">
        <f>AN102-AL102</f>
        <v>-353861052</v>
      </c>
      <c r="AN102" s="134">
        <v>-720376418</v>
      </c>
      <c r="AO102" s="117">
        <v>-153923191</v>
      </c>
      <c r="AP102" s="117">
        <v>-152479340</v>
      </c>
      <c r="AQ102" s="140">
        <f>AO102+AP102</f>
        <v>-306402531</v>
      </c>
      <c r="AR102" s="120">
        <f t="shared" si="110"/>
        <v>-292058482</v>
      </c>
      <c r="AS102" s="117">
        <v>-598461013</v>
      </c>
      <c r="AT102" s="120">
        <f t="shared" si="98"/>
        <v>-187403483</v>
      </c>
      <c r="AU102" s="326">
        <v>-785864496</v>
      </c>
      <c r="AV102" s="117">
        <v>-144186192</v>
      </c>
      <c r="AW102" s="117">
        <f>AX102-AV102</f>
        <v>-135639263</v>
      </c>
      <c r="AX102" s="140">
        <v>-279825455</v>
      </c>
      <c r="AY102" s="121">
        <f t="shared" si="112"/>
        <v>-119625789</v>
      </c>
      <c r="AZ102" s="117">
        <v>-399451244</v>
      </c>
      <c r="BA102" s="120">
        <f>BB102-AZ102</f>
        <v>399451244</v>
      </c>
      <c r="BB102" s="117">
        <f>StravisData取り込み!AB100</f>
        <v>0</v>
      </c>
      <c r="BC102" s="276"/>
    </row>
    <row r="103" spans="2:55" ht="18" customHeight="1">
      <c r="B103" s="27"/>
      <c r="C103" s="5" t="s">
        <v>94</v>
      </c>
      <c r="D103" s="5"/>
      <c r="E103" s="5"/>
      <c r="F103" s="5"/>
      <c r="G103" s="5"/>
      <c r="H103" s="5"/>
      <c r="I103" s="5"/>
      <c r="J103" s="5"/>
      <c r="K103" s="5"/>
      <c r="L103" s="5"/>
      <c r="M103" s="66"/>
      <c r="N103" s="69"/>
      <c r="O103" s="69"/>
      <c r="P103" s="69"/>
      <c r="Q103" s="69"/>
      <c r="R103" s="69"/>
      <c r="S103" s="69"/>
      <c r="T103" s="66"/>
      <c r="U103" s="69"/>
      <c r="V103" s="69"/>
      <c r="W103" s="69"/>
      <c r="X103" s="69"/>
      <c r="Y103" s="69"/>
      <c r="Z103" s="69"/>
      <c r="AA103" s="66"/>
      <c r="AB103" s="69"/>
      <c r="AC103" s="69"/>
      <c r="AD103" s="69"/>
      <c r="AE103" s="69"/>
      <c r="AF103" s="69"/>
      <c r="AG103" s="69"/>
      <c r="AH103" s="118"/>
      <c r="AI103" s="140"/>
      <c r="AJ103" s="140"/>
      <c r="AK103" s="121"/>
      <c r="AL103" s="120"/>
      <c r="AM103" s="120"/>
      <c r="AN103" s="134"/>
      <c r="AO103" s="117">
        <f>SUM(AO104:AO109)</f>
        <v>146958736</v>
      </c>
      <c r="AP103" s="117">
        <f t="shared" ref="AP103:AS103" si="113">SUM(AP104:AP109)</f>
        <v>93361586</v>
      </c>
      <c r="AQ103" s="140">
        <f>AO103+AP103</f>
        <v>240320322</v>
      </c>
      <c r="AR103" s="120">
        <f t="shared" si="110"/>
        <v>137999145</v>
      </c>
      <c r="AS103" s="117">
        <f t="shared" si="113"/>
        <v>378319467</v>
      </c>
      <c r="AT103" s="117">
        <f>SUM(AT104:AT109)</f>
        <v>313403384</v>
      </c>
      <c r="AU103" s="326">
        <f>SUM(AU104:AU109)</f>
        <v>691722851</v>
      </c>
      <c r="AV103" s="326">
        <f>SUM(AV104:AV109)</f>
        <v>293349954</v>
      </c>
      <c r="AW103" s="326">
        <f t="shared" ref="AW103" si="114">SUM(AW104:AW109)</f>
        <v>196353139</v>
      </c>
      <c r="AX103" s="140">
        <v>489703093</v>
      </c>
      <c r="AY103" s="121">
        <f t="shared" si="112"/>
        <v>341999044</v>
      </c>
      <c r="AZ103" s="117">
        <v>831702137</v>
      </c>
      <c r="BA103" s="120"/>
      <c r="BB103" s="117"/>
      <c r="BC103" s="276"/>
    </row>
    <row r="104" spans="2:55" ht="18" customHeight="1">
      <c r="B104" s="27"/>
      <c r="C104" s="5"/>
      <c r="D104" s="5" t="s">
        <v>259</v>
      </c>
      <c r="E104" s="5"/>
      <c r="F104" s="5"/>
      <c r="G104" s="5"/>
      <c r="H104" s="5"/>
      <c r="I104" s="5"/>
      <c r="J104" s="5"/>
      <c r="K104" s="5"/>
      <c r="L104" s="5"/>
      <c r="M104" s="66">
        <v>-16685429</v>
      </c>
      <c r="N104" s="69">
        <v>55515563</v>
      </c>
      <c r="O104" s="69">
        <f t="shared" si="99"/>
        <v>38830134</v>
      </c>
      <c r="P104" s="69">
        <v>74575673</v>
      </c>
      <c r="Q104" s="69">
        <f t="shared" si="99"/>
        <v>113405807</v>
      </c>
      <c r="R104" s="69">
        <v>107089449</v>
      </c>
      <c r="S104" s="69">
        <v>220495256</v>
      </c>
      <c r="T104" s="66">
        <v>251053561</v>
      </c>
      <c r="U104" s="69">
        <v>140418926</v>
      </c>
      <c r="V104" s="69">
        <f t="shared" si="100"/>
        <v>391472487</v>
      </c>
      <c r="W104" s="69">
        <v>104812802</v>
      </c>
      <c r="X104" s="69">
        <f t="shared" si="101"/>
        <v>496285289</v>
      </c>
      <c r="Y104" s="69">
        <v>-10314100</v>
      </c>
      <c r="Z104" s="69">
        <v>485971189</v>
      </c>
      <c r="AA104" s="66">
        <v>46954012</v>
      </c>
      <c r="AB104" s="69">
        <v>19100918</v>
      </c>
      <c r="AC104" s="69">
        <f t="shared" si="102"/>
        <v>66054930</v>
      </c>
      <c r="AD104" s="69">
        <v>-95240988</v>
      </c>
      <c r="AE104" s="69">
        <f t="shared" si="103"/>
        <v>-29186058</v>
      </c>
      <c r="AF104" s="69">
        <v>-43395536</v>
      </c>
      <c r="AG104" s="69">
        <v>-72581594</v>
      </c>
      <c r="AH104" s="118">
        <v>8962413</v>
      </c>
      <c r="AI104" s="140">
        <v>816241</v>
      </c>
      <c r="AJ104" s="140">
        <f t="shared" si="104"/>
        <v>816241</v>
      </c>
      <c r="AK104" s="121">
        <v>-57909869</v>
      </c>
      <c r="AL104" s="120">
        <f t="shared" si="109"/>
        <v>-57093628</v>
      </c>
      <c r="AM104" s="120">
        <f t="shared" si="105"/>
        <v>14966735</v>
      </c>
      <c r="AN104" s="134">
        <v>-42126893</v>
      </c>
      <c r="AO104" s="117">
        <v>-14181275</v>
      </c>
      <c r="AP104" s="117">
        <v>-8705666</v>
      </c>
      <c r="AQ104" s="140">
        <f t="shared" si="106"/>
        <v>-22886941</v>
      </c>
      <c r="AR104" s="120">
        <f t="shared" si="110"/>
        <v>6082265</v>
      </c>
      <c r="AS104" s="117">
        <v>-16804676</v>
      </c>
      <c r="AT104" s="120">
        <f>AU104-AS104</f>
        <v>48338053</v>
      </c>
      <c r="AU104" s="326">
        <v>31533377</v>
      </c>
      <c r="AV104" s="117">
        <v>7568558</v>
      </c>
      <c r="AW104" s="117">
        <f t="shared" si="107"/>
        <v>372077</v>
      </c>
      <c r="AX104" s="140">
        <v>7940635</v>
      </c>
      <c r="AY104" s="121">
        <f t="shared" si="112"/>
        <v>7824820</v>
      </c>
      <c r="AZ104" s="117">
        <v>15765455</v>
      </c>
      <c r="BA104" s="120">
        <f t="shared" si="108"/>
        <v>-15765455</v>
      </c>
      <c r="BB104" s="117">
        <f>StravisData取り込み!AB102</f>
        <v>0</v>
      </c>
      <c r="BC104" s="276"/>
    </row>
    <row r="105" spans="2:55" ht="18" customHeight="1">
      <c r="B105" s="27"/>
      <c r="C105" s="5"/>
      <c r="D105" s="5" t="s">
        <v>110</v>
      </c>
      <c r="E105" s="5"/>
      <c r="F105" s="5"/>
      <c r="G105" s="5"/>
      <c r="H105" s="5"/>
      <c r="I105" s="5"/>
      <c r="J105" s="5"/>
      <c r="K105" s="5"/>
      <c r="L105" s="5"/>
      <c r="M105" s="66">
        <v>-4184386</v>
      </c>
      <c r="N105" s="69">
        <v>15678746</v>
      </c>
      <c r="O105" s="69">
        <f t="shared" si="99"/>
        <v>11494360</v>
      </c>
      <c r="P105" s="69">
        <v>41136738</v>
      </c>
      <c r="Q105" s="69">
        <f t="shared" si="99"/>
        <v>52631098</v>
      </c>
      <c r="R105" s="69">
        <v>78838599</v>
      </c>
      <c r="S105" s="69">
        <v>131469697</v>
      </c>
      <c r="T105" s="66">
        <v>14628466</v>
      </c>
      <c r="U105" s="69">
        <v>89551022</v>
      </c>
      <c r="V105" s="69">
        <f t="shared" si="100"/>
        <v>104179488</v>
      </c>
      <c r="W105" s="69">
        <v>56014207</v>
      </c>
      <c r="X105" s="69">
        <f t="shared" si="101"/>
        <v>160193695</v>
      </c>
      <c r="Y105" s="69">
        <v>11825101</v>
      </c>
      <c r="Z105" s="69">
        <v>172018796</v>
      </c>
      <c r="AA105" s="66">
        <v>80754257</v>
      </c>
      <c r="AB105" s="69">
        <v>108446967</v>
      </c>
      <c r="AC105" s="69">
        <f t="shared" si="102"/>
        <v>189201224</v>
      </c>
      <c r="AD105" s="69">
        <v>66254379</v>
      </c>
      <c r="AE105" s="69">
        <f t="shared" si="103"/>
        <v>255455603</v>
      </c>
      <c r="AF105" s="69">
        <v>58651489</v>
      </c>
      <c r="AG105" s="69">
        <v>314107092</v>
      </c>
      <c r="AH105" s="118">
        <v>135144303</v>
      </c>
      <c r="AI105" s="140">
        <v>94434740</v>
      </c>
      <c r="AJ105" s="140">
        <f t="shared" si="104"/>
        <v>94434740</v>
      </c>
      <c r="AK105" s="121">
        <v>57244837</v>
      </c>
      <c r="AL105" s="120">
        <f t="shared" si="109"/>
        <v>151679577</v>
      </c>
      <c r="AM105" s="120">
        <f t="shared" si="105"/>
        <v>270104447</v>
      </c>
      <c r="AN105" s="134">
        <v>421784024</v>
      </c>
      <c r="AO105" s="117">
        <v>144832940</v>
      </c>
      <c r="AP105" s="117">
        <v>75766705</v>
      </c>
      <c r="AQ105" s="140">
        <f t="shared" si="106"/>
        <v>220599645</v>
      </c>
      <c r="AR105" s="120">
        <f t="shared" si="110"/>
        <v>54192569</v>
      </c>
      <c r="AS105" s="117">
        <v>274792214</v>
      </c>
      <c r="AT105" s="120">
        <f>AU105-AS105</f>
        <v>199688131</v>
      </c>
      <c r="AU105" s="326">
        <v>474480345</v>
      </c>
      <c r="AV105" s="117">
        <v>161822582</v>
      </c>
      <c r="AW105" s="117">
        <f t="shared" si="107"/>
        <v>72449672</v>
      </c>
      <c r="AX105" s="140">
        <v>234272254</v>
      </c>
      <c r="AY105" s="121">
        <f t="shared" si="112"/>
        <v>156883860</v>
      </c>
      <c r="AZ105" s="117">
        <v>391156114</v>
      </c>
      <c r="BA105" s="120">
        <f t="shared" si="108"/>
        <v>-391156114</v>
      </c>
      <c r="BB105" s="117">
        <f>StravisData取り込み!AB103</f>
        <v>0</v>
      </c>
      <c r="BC105" s="276"/>
    </row>
    <row r="106" spans="2:55" ht="18" customHeight="1">
      <c r="B106" s="27"/>
      <c r="C106" s="5"/>
      <c r="D106" s="5" t="s">
        <v>111</v>
      </c>
      <c r="E106" s="5"/>
      <c r="F106" s="5"/>
      <c r="G106" s="5"/>
      <c r="H106" s="5"/>
      <c r="I106" s="5"/>
      <c r="J106" s="5"/>
      <c r="K106" s="5"/>
      <c r="L106" s="5"/>
      <c r="M106" s="66"/>
      <c r="N106" s="69"/>
      <c r="O106" s="69">
        <f t="shared" si="99"/>
        <v>0</v>
      </c>
      <c r="P106" s="69"/>
      <c r="Q106" s="69">
        <f t="shared" si="99"/>
        <v>0</v>
      </c>
      <c r="R106" s="69">
        <v>-174128907</v>
      </c>
      <c r="S106" s="69">
        <v>-177085051</v>
      </c>
      <c r="T106" s="66">
        <v>-39275779</v>
      </c>
      <c r="U106" s="69">
        <v>-18830659</v>
      </c>
      <c r="V106" s="69">
        <f t="shared" si="100"/>
        <v>-58106438</v>
      </c>
      <c r="W106" s="69">
        <v>-36231606</v>
      </c>
      <c r="X106" s="69">
        <f t="shared" si="101"/>
        <v>-94338044</v>
      </c>
      <c r="Y106" s="69">
        <v>-88833570</v>
      </c>
      <c r="Z106" s="69">
        <v>-183171614</v>
      </c>
      <c r="AA106" s="66">
        <v>-40717780</v>
      </c>
      <c r="AB106" s="69">
        <v>-38739159</v>
      </c>
      <c r="AC106" s="69">
        <f t="shared" si="102"/>
        <v>-79456939</v>
      </c>
      <c r="AD106" s="69">
        <v>-66236135</v>
      </c>
      <c r="AE106" s="69">
        <f t="shared" si="103"/>
        <v>-145693074</v>
      </c>
      <c r="AF106" s="69">
        <v>-44378344</v>
      </c>
      <c r="AG106" s="69">
        <v>-190071418</v>
      </c>
      <c r="AH106" s="118">
        <v>-68876201</v>
      </c>
      <c r="AI106" s="140">
        <v>-50511963</v>
      </c>
      <c r="AJ106" s="140">
        <f t="shared" si="104"/>
        <v>-50511963</v>
      </c>
      <c r="AK106" s="121">
        <v>-58375602</v>
      </c>
      <c r="AL106" s="120">
        <f t="shared" si="109"/>
        <v>-108887565</v>
      </c>
      <c r="AM106" s="120">
        <f t="shared" si="105"/>
        <v>-91816982</v>
      </c>
      <c r="AN106" s="134">
        <v>-200704547</v>
      </c>
      <c r="AO106" s="117">
        <v>-9182272</v>
      </c>
      <c r="AP106" s="117">
        <v>-27165125</v>
      </c>
      <c r="AQ106" s="140">
        <f t="shared" si="106"/>
        <v>-36347397</v>
      </c>
      <c r="AR106" s="120">
        <f t="shared" si="110"/>
        <v>0</v>
      </c>
      <c r="AS106" s="117">
        <v>-36347397</v>
      </c>
      <c r="AT106" s="120">
        <f t="shared" ref="AT106:AT109" si="115">AU106-AS106</f>
        <v>0</v>
      </c>
      <c r="AU106" s="326">
        <v>-36347397</v>
      </c>
      <c r="AV106" s="117">
        <v>0</v>
      </c>
      <c r="AW106" s="117">
        <f t="shared" si="107"/>
        <v>0</v>
      </c>
      <c r="AX106" s="140">
        <v>0</v>
      </c>
      <c r="AY106" s="121">
        <f t="shared" ref="AY106" si="116">AZ106-AX106</f>
        <v>0</v>
      </c>
      <c r="AZ106" s="117">
        <v>0</v>
      </c>
      <c r="BA106" s="120">
        <f t="shared" si="108"/>
        <v>0</v>
      </c>
      <c r="BB106" s="117">
        <f>StravisData取り込み!AB104</f>
        <v>0</v>
      </c>
      <c r="BC106" s="276"/>
    </row>
    <row r="107" spans="2:55" ht="18" customHeight="1">
      <c r="B107" s="27"/>
      <c r="C107" s="5"/>
      <c r="D107" s="5" t="s">
        <v>112</v>
      </c>
      <c r="E107" s="5"/>
      <c r="F107" s="5"/>
      <c r="G107" s="5"/>
      <c r="H107" s="5"/>
      <c r="I107" s="5"/>
      <c r="J107" s="5"/>
      <c r="K107" s="5"/>
      <c r="L107" s="5"/>
      <c r="M107" s="66"/>
      <c r="N107" s="69"/>
      <c r="O107" s="69">
        <f t="shared" si="99"/>
        <v>0</v>
      </c>
      <c r="P107" s="69"/>
      <c r="Q107" s="69">
        <f t="shared" si="99"/>
        <v>0</v>
      </c>
      <c r="R107" s="69"/>
      <c r="S107" s="69"/>
      <c r="T107" s="66">
        <v>37186779</v>
      </c>
      <c r="U107" s="69">
        <v>12954177</v>
      </c>
      <c r="V107" s="69">
        <f t="shared" si="100"/>
        <v>50140956</v>
      </c>
      <c r="W107" s="69">
        <v>17833566</v>
      </c>
      <c r="X107" s="69">
        <f t="shared" si="101"/>
        <v>67974522</v>
      </c>
      <c r="Y107" s="69">
        <v>54820363</v>
      </c>
      <c r="Z107" s="69">
        <v>122794885</v>
      </c>
      <c r="AA107" s="66">
        <v>4803556</v>
      </c>
      <c r="AB107" s="69">
        <v>21356927</v>
      </c>
      <c r="AC107" s="69">
        <f t="shared" si="102"/>
        <v>26160483</v>
      </c>
      <c r="AD107" s="69">
        <v>55245331</v>
      </c>
      <c r="AE107" s="69">
        <f t="shared" si="103"/>
        <v>81405814</v>
      </c>
      <c r="AF107" s="69">
        <v>18496104</v>
      </c>
      <c r="AG107" s="69">
        <v>99901918</v>
      </c>
      <c r="AH107" s="118">
        <v>21886091</v>
      </c>
      <c r="AI107" s="140">
        <v>22097466</v>
      </c>
      <c r="AJ107" s="140">
        <f t="shared" si="104"/>
        <v>22097466</v>
      </c>
      <c r="AK107" s="121">
        <v>17379217</v>
      </c>
      <c r="AL107" s="120">
        <f t="shared" si="109"/>
        <v>39476683</v>
      </c>
      <c r="AM107" s="120">
        <f t="shared" si="105"/>
        <v>29145167</v>
      </c>
      <c r="AN107" s="134">
        <v>68621850</v>
      </c>
      <c r="AO107" s="117">
        <v>19897294</v>
      </c>
      <c r="AP107" s="117">
        <v>26774806</v>
      </c>
      <c r="AQ107" s="140">
        <f t="shared" si="106"/>
        <v>46672100</v>
      </c>
      <c r="AR107" s="120">
        <f t="shared" si="110"/>
        <v>12900776</v>
      </c>
      <c r="AS107" s="117">
        <v>59572876</v>
      </c>
      <c r="AT107" s="120">
        <f>AU107-AS107</f>
        <v>13030404</v>
      </c>
      <c r="AU107" s="326">
        <v>72603280</v>
      </c>
      <c r="AV107" s="117">
        <v>28860918</v>
      </c>
      <c r="AW107" s="117">
        <f t="shared" si="107"/>
        <v>26692576</v>
      </c>
      <c r="AX107" s="140">
        <v>55553494</v>
      </c>
      <c r="AY107" s="121">
        <f>AZ107-AX107</f>
        <v>25921105</v>
      </c>
      <c r="AZ107" s="117">
        <v>81474599</v>
      </c>
      <c r="BA107" s="120">
        <f t="shared" si="108"/>
        <v>-81474599</v>
      </c>
      <c r="BB107" s="117">
        <f>StravisData取り込み!AB105</f>
        <v>0</v>
      </c>
      <c r="BC107" s="276"/>
    </row>
    <row r="108" spans="2:55" ht="18" customHeight="1">
      <c r="B108" s="27"/>
      <c r="C108" s="5"/>
      <c r="D108" s="5" t="s">
        <v>114</v>
      </c>
      <c r="E108" s="5"/>
      <c r="F108" s="5"/>
      <c r="G108" s="5"/>
      <c r="H108" s="5"/>
      <c r="I108" s="5"/>
      <c r="J108" s="5"/>
      <c r="K108" s="5"/>
      <c r="L108" s="5"/>
      <c r="M108" s="66"/>
      <c r="N108" s="69"/>
      <c r="O108" s="69">
        <f t="shared" si="99"/>
        <v>0</v>
      </c>
      <c r="P108" s="69"/>
      <c r="Q108" s="69">
        <f t="shared" si="99"/>
        <v>0</v>
      </c>
      <c r="R108" s="69"/>
      <c r="S108" s="69"/>
      <c r="T108" s="66"/>
      <c r="U108" s="69"/>
      <c r="V108" s="69">
        <f t="shared" si="100"/>
        <v>0</v>
      </c>
      <c r="W108" s="69"/>
      <c r="X108" s="69">
        <f t="shared" si="101"/>
        <v>0</v>
      </c>
      <c r="Y108" s="69"/>
      <c r="Z108" s="69"/>
      <c r="AA108" s="66"/>
      <c r="AB108" s="69"/>
      <c r="AC108" s="69">
        <f t="shared" si="102"/>
        <v>0</v>
      </c>
      <c r="AD108" s="69"/>
      <c r="AE108" s="69">
        <f t="shared" si="103"/>
        <v>0</v>
      </c>
      <c r="AF108" s="69">
        <v>-22312642</v>
      </c>
      <c r="AG108" s="69">
        <v>-22312642</v>
      </c>
      <c r="AH108" s="118">
        <v>-3024021</v>
      </c>
      <c r="AI108" s="140">
        <v>-5262522</v>
      </c>
      <c r="AJ108" s="140">
        <f t="shared" si="104"/>
        <v>-5262522</v>
      </c>
      <c r="AK108" s="121">
        <v>-836858</v>
      </c>
      <c r="AL108" s="120">
        <f t="shared" si="109"/>
        <v>-6099380</v>
      </c>
      <c r="AM108" s="120">
        <f t="shared" si="105"/>
        <v>11836838</v>
      </c>
      <c r="AN108" s="134">
        <v>5737458</v>
      </c>
      <c r="AO108" s="117">
        <v>5592049</v>
      </c>
      <c r="AP108" s="117">
        <v>26690866</v>
      </c>
      <c r="AQ108" s="140">
        <f t="shared" si="106"/>
        <v>32282915</v>
      </c>
      <c r="AR108" s="120">
        <f t="shared" si="110"/>
        <v>64823535</v>
      </c>
      <c r="AS108" s="117">
        <v>97106450</v>
      </c>
      <c r="AT108" s="120">
        <f>AU108-AS108</f>
        <v>52346796</v>
      </c>
      <c r="AU108" s="326">
        <v>149453246</v>
      </c>
      <c r="AV108" s="117">
        <v>95097896</v>
      </c>
      <c r="AW108" s="117">
        <f t="shared" si="107"/>
        <v>96838814</v>
      </c>
      <c r="AX108" s="140">
        <v>191936710</v>
      </c>
      <c r="AY108" s="121">
        <f>AZ108-AX108</f>
        <v>151369259</v>
      </c>
      <c r="AZ108" s="117">
        <v>343305969</v>
      </c>
      <c r="BA108" s="120">
        <f t="shared" si="108"/>
        <v>-343305969</v>
      </c>
      <c r="BB108" s="117">
        <f>StravisData取り込み!AB106</f>
        <v>0</v>
      </c>
      <c r="BC108" s="276"/>
    </row>
    <row r="109" spans="2:55" ht="18" customHeight="1">
      <c r="B109" s="21"/>
      <c r="C109" s="21"/>
      <c r="D109" s="21" t="s">
        <v>116</v>
      </c>
      <c r="E109" s="21"/>
      <c r="F109" s="21"/>
      <c r="G109" s="21"/>
      <c r="H109" s="21"/>
      <c r="I109" s="21"/>
      <c r="J109" s="21"/>
      <c r="K109" s="21"/>
      <c r="L109" s="21"/>
      <c r="M109" s="89"/>
      <c r="N109" s="89"/>
      <c r="O109" s="69">
        <f t="shared" si="99"/>
        <v>0</v>
      </c>
      <c r="P109" s="89"/>
      <c r="Q109" s="69">
        <f t="shared" si="99"/>
        <v>0</v>
      </c>
      <c r="R109" s="89"/>
      <c r="S109" s="89"/>
      <c r="T109" s="90"/>
      <c r="U109" s="90"/>
      <c r="V109" s="69">
        <f t="shared" si="100"/>
        <v>0</v>
      </c>
      <c r="W109" s="90"/>
      <c r="X109" s="69">
        <f t="shared" si="101"/>
        <v>0</v>
      </c>
      <c r="Y109" s="90"/>
      <c r="Z109" s="90"/>
      <c r="AA109" s="90">
        <v>-43646972</v>
      </c>
      <c r="AB109" s="90">
        <v>-48501289</v>
      </c>
      <c r="AC109" s="69">
        <f t="shared" si="102"/>
        <v>-92148261</v>
      </c>
      <c r="AD109" s="90">
        <v>-76189877</v>
      </c>
      <c r="AE109" s="69">
        <f t="shared" si="103"/>
        <v>-168338138</v>
      </c>
      <c r="AF109" s="90">
        <v>-55923585</v>
      </c>
      <c r="AG109" s="90">
        <v>-224261723</v>
      </c>
      <c r="AH109" s="118">
        <v>-35383529</v>
      </c>
      <c r="AI109" s="140">
        <v>-4138928</v>
      </c>
      <c r="AJ109" s="140">
        <f t="shared" si="104"/>
        <v>-4138928</v>
      </c>
      <c r="AK109" s="121">
        <v>181936</v>
      </c>
      <c r="AL109" s="120">
        <f t="shared" si="109"/>
        <v>-3956992</v>
      </c>
      <c r="AM109" s="120">
        <f t="shared" si="105"/>
        <v>-35565465</v>
      </c>
      <c r="AN109" s="134">
        <v>-39522457</v>
      </c>
      <c r="AO109" s="117">
        <v>0</v>
      </c>
      <c r="AP109" s="117">
        <v>0</v>
      </c>
      <c r="AQ109" s="140">
        <f t="shared" si="106"/>
        <v>0</v>
      </c>
      <c r="AR109" s="120">
        <f t="shared" si="110"/>
        <v>0</v>
      </c>
      <c r="AS109" s="117">
        <v>0</v>
      </c>
      <c r="AT109" s="120">
        <f t="shared" si="115"/>
        <v>0</v>
      </c>
      <c r="AU109" s="326">
        <v>0</v>
      </c>
      <c r="AV109" s="117"/>
      <c r="AW109" s="117">
        <f t="shared" si="107"/>
        <v>0</v>
      </c>
      <c r="AX109" s="140"/>
      <c r="AY109" s="121"/>
      <c r="AZ109" s="117"/>
      <c r="BA109" s="120">
        <f t="shared" si="108"/>
        <v>0</v>
      </c>
      <c r="BB109" s="117">
        <f>StravisData取り込み!AB108</f>
        <v>0</v>
      </c>
      <c r="BC109" s="258"/>
    </row>
    <row r="110" spans="2:55" ht="18" customHeight="1">
      <c r="B110" s="27"/>
      <c r="C110" s="5" t="s">
        <v>94</v>
      </c>
      <c r="D110" s="5"/>
      <c r="E110" s="5"/>
      <c r="F110" s="5"/>
      <c r="G110" s="5"/>
      <c r="H110" s="5"/>
      <c r="I110" s="5"/>
      <c r="J110" s="5"/>
      <c r="K110" s="5"/>
      <c r="L110" s="5"/>
      <c r="M110" s="66">
        <v>-4763743</v>
      </c>
      <c r="N110" s="69">
        <v>13301959</v>
      </c>
      <c r="O110" s="69">
        <f>M110+N110</f>
        <v>8538216</v>
      </c>
      <c r="P110" s="69">
        <v>41136738</v>
      </c>
      <c r="Q110" s="69">
        <f>O110+P110</f>
        <v>49674954</v>
      </c>
      <c r="R110" s="69">
        <v>-95290308</v>
      </c>
      <c r="S110" s="69">
        <v>-45615354</v>
      </c>
      <c r="T110" s="66">
        <v>12539466</v>
      </c>
      <c r="U110" s="69">
        <v>83674540</v>
      </c>
      <c r="V110" s="69">
        <f>T110+U110</f>
        <v>96214006</v>
      </c>
      <c r="W110" s="69">
        <v>37616167</v>
      </c>
      <c r="X110" s="69">
        <f>V110+W110</f>
        <v>133830173</v>
      </c>
      <c r="Y110" s="69">
        <v>-22188106</v>
      </c>
      <c r="Z110" s="69">
        <v>111642067</v>
      </c>
      <c r="AA110" s="66">
        <v>44840033</v>
      </c>
      <c r="AB110" s="69">
        <v>34721961</v>
      </c>
      <c r="AC110" s="69">
        <f>AA110+AB110</f>
        <v>79561994</v>
      </c>
      <c r="AD110" s="69">
        <v>-244751284</v>
      </c>
      <c r="AE110" s="69">
        <f>AC110+AD110</f>
        <v>-165189290</v>
      </c>
      <c r="AF110" s="69">
        <v>-206181070</v>
      </c>
      <c r="AG110" s="69">
        <v>-371370360</v>
      </c>
      <c r="AH110" s="118">
        <v>-74831913</v>
      </c>
      <c r="AI110" s="140">
        <f>SUM(AI105:AI108)</f>
        <v>60757721</v>
      </c>
      <c r="AJ110" s="140">
        <f>G110+AI110</f>
        <v>60757721</v>
      </c>
      <c r="AK110" s="121">
        <f>SUM(AK105:AK108)</f>
        <v>15411594</v>
      </c>
      <c r="AL110" s="120">
        <f>AJ110+AK110</f>
        <v>76169315</v>
      </c>
      <c r="AM110" s="120">
        <f>AN110-AL110</f>
        <v>-501106948</v>
      </c>
      <c r="AN110" s="120">
        <v>-424937633</v>
      </c>
      <c r="AO110" s="117">
        <v>7216820</v>
      </c>
      <c r="AP110" s="117">
        <v>-50412088</v>
      </c>
      <c r="AQ110" s="140">
        <f>AO110+AP110</f>
        <v>-43195268</v>
      </c>
      <c r="AR110" s="120">
        <f t="shared" si="110"/>
        <v>-160141602</v>
      </c>
      <c r="AS110" s="117">
        <v>-203336870</v>
      </c>
      <c r="AT110" s="120">
        <f>AU110-AS110</f>
        <v>77661848</v>
      </c>
      <c r="AU110" s="326">
        <v>-125675022</v>
      </c>
      <c r="AV110" s="117"/>
      <c r="AW110" s="117">
        <f>AX110-AV110</f>
        <v>0</v>
      </c>
      <c r="AX110" s="140"/>
      <c r="AY110" s="121">
        <f>SUM(AY105:AY108)</f>
        <v>334174224</v>
      </c>
      <c r="AZ110" s="117"/>
      <c r="BA110" s="120">
        <f>BB110-AZ110</f>
        <v>0</v>
      </c>
      <c r="BB110" s="117">
        <f>StravisData取り込み!AB101</f>
        <v>0</v>
      </c>
      <c r="BC110" s="264"/>
    </row>
    <row r="111" spans="2:55" ht="18" customHeight="1">
      <c r="B111" s="28"/>
      <c r="C111" s="5" t="s">
        <v>95</v>
      </c>
      <c r="D111" s="5"/>
      <c r="E111" s="5"/>
      <c r="F111" s="5"/>
      <c r="G111" s="5"/>
      <c r="H111" s="5"/>
      <c r="I111" s="5"/>
      <c r="J111" s="5"/>
      <c r="K111" s="5"/>
      <c r="L111" s="5"/>
      <c r="M111" s="67">
        <v>0</v>
      </c>
      <c r="N111" s="87">
        <v>0</v>
      </c>
      <c r="O111" s="69">
        <f>M111+N111</f>
        <v>0</v>
      </c>
      <c r="P111" s="87">
        <v>0</v>
      </c>
      <c r="Q111" s="69">
        <f>O111+P111</f>
        <v>0</v>
      </c>
      <c r="R111" s="87">
        <v>0</v>
      </c>
      <c r="S111" s="87">
        <v>0</v>
      </c>
      <c r="T111" s="66">
        <v>113950</v>
      </c>
      <c r="U111" s="69">
        <v>-201780238</v>
      </c>
      <c r="V111" s="69">
        <f>T111+U111</f>
        <v>-201666288</v>
      </c>
      <c r="W111" s="69">
        <v>-205608894</v>
      </c>
      <c r="X111" s="69">
        <f>V111+W111</f>
        <v>-407275182</v>
      </c>
      <c r="Y111" s="69">
        <v>-276035937</v>
      </c>
      <c r="Z111" s="69">
        <v>-683311119</v>
      </c>
      <c r="AA111" s="66">
        <v>-232099396</v>
      </c>
      <c r="AB111" s="69">
        <v>-151229521</v>
      </c>
      <c r="AC111" s="69">
        <f>AA111+AB111</f>
        <v>-383328917</v>
      </c>
      <c r="AD111" s="69">
        <v>-212862923</v>
      </c>
      <c r="AE111" s="69">
        <f>AC111+AD111</f>
        <v>-596191840</v>
      </c>
      <c r="AF111" s="69">
        <v>-155025024</v>
      </c>
      <c r="AG111" s="69">
        <v>-751216864</v>
      </c>
      <c r="AH111" s="118">
        <v>-174196591</v>
      </c>
      <c r="AI111" s="140">
        <f>SUM(AI101:AI109)</f>
        <v>-158318109</v>
      </c>
      <c r="AJ111" s="140">
        <f>G111+AI111</f>
        <v>-158318109</v>
      </c>
      <c r="AK111" s="121">
        <f>AK101+AK109</f>
        <v>-90866475</v>
      </c>
      <c r="AL111" s="120">
        <f>AJ111+AK111</f>
        <v>-249184584</v>
      </c>
      <c r="AM111" s="120">
        <f>AN111-AL111</f>
        <v>-186754917</v>
      </c>
      <c r="AN111" s="120">
        <v>-435939501</v>
      </c>
      <c r="AO111" s="117">
        <v>-109685208</v>
      </c>
      <c r="AP111" s="117">
        <v>-142919911</v>
      </c>
      <c r="AQ111" s="140">
        <f>AO111+AP111</f>
        <v>-252605119</v>
      </c>
      <c r="AR111" s="120">
        <f t="shared" si="110"/>
        <v>-133103940</v>
      </c>
      <c r="AS111" s="117">
        <v>-385709059</v>
      </c>
      <c r="AT111" s="120">
        <f>AU111-AS111</f>
        <v>132580630</v>
      </c>
      <c r="AU111" s="326">
        <v>-253128429</v>
      </c>
      <c r="AV111" s="117">
        <v>9616453</v>
      </c>
      <c r="AW111" s="117">
        <f>AX111-AV111</f>
        <v>-9616453</v>
      </c>
      <c r="AX111" s="140"/>
      <c r="AY111" s="121">
        <f>AY101+AY109</f>
        <v>-32238114</v>
      </c>
      <c r="AZ111" s="117"/>
      <c r="BA111" s="120">
        <f>BB111-AZ111</f>
        <v>0</v>
      </c>
      <c r="BB111" s="117">
        <f>StravisData取り込み!AB107</f>
        <v>0</v>
      </c>
      <c r="BC111" s="264"/>
    </row>
    <row r="112" spans="2:55" ht="18" customHeight="1">
      <c r="B112" s="21" t="s">
        <v>117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89">
        <v>5867739329</v>
      </c>
      <c r="N112" s="89">
        <v>5599393891</v>
      </c>
      <c r="O112" s="69">
        <f t="shared" si="99"/>
        <v>11467133220</v>
      </c>
      <c r="P112" s="89">
        <v>7844148310</v>
      </c>
      <c r="Q112" s="69">
        <f t="shared" si="99"/>
        <v>19311281530</v>
      </c>
      <c r="R112" s="89">
        <v>4871954200</v>
      </c>
      <c r="S112" s="89">
        <v>24183235730</v>
      </c>
      <c r="T112" s="90">
        <v>6098245177</v>
      </c>
      <c r="U112" s="90">
        <v>6710093880</v>
      </c>
      <c r="V112" s="69">
        <f t="shared" si="100"/>
        <v>12808339057</v>
      </c>
      <c r="W112" s="90">
        <v>9101566719</v>
      </c>
      <c r="X112" s="69">
        <f t="shared" si="101"/>
        <v>21909905776</v>
      </c>
      <c r="Y112" s="90">
        <v>6215586242</v>
      </c>
      <c r="Z112" s="90">
        <v>28125492018</v>
      </c>
      <c r="AA112" s="90">
        <v>7130554123</v>
      </c>
      <c r="AB112" s="90">
        <v>6623234619</v>
      </c>
      <c r="AC112" s="69">
        <f t="shared" si="102"/>
        <v>13753788742</v>
      </c>
      <c r="AD112" s="90">
        <v>8490931094</v>
      </c>
      <c r="AE112" s="69">
        <f t="shared" si="103"/>
        <v>22244719836</v>
      </c>
      <c r="AF112" s="90">
        <v>6596425691</v>
      </c>
      <c r="AG112" s="90">
        <v>28841145527</v>
      </c>
      <c r="AH112" s="90">
        <v>3413401699</v>
      </c>
      <c r="AI112" s="21"/>
      <c r="AJ112" s="21"/>
      <c r="AO112" s="90"/>
      <c r="AP112" s="21"/>
      <c r="AQ112" s="21"/>
      <c r="AV112" s="90"/>
      <c r="AW112" s="21"/>
      <c r="AX112" s="21"/>
    </row>
    <row r="113" spans="1:55" ht="18" customHeight="1"/>
    <row r="114" spans="1:55" s="3" customFormat="1" ht="18" customHeight="1">
      <c r="A114" s="483" t="s">
        <v>83</v>
      </c>
      <c r="B114" s="484"/>
      <c r="C114" s="484"/>
      <c r="D114" s="484"/>
      <c r="E114" s="484"/>
      <c r="F114" s="72"/>
      <c r="G114" s="72"/>
      <c r="H114" s="78"/>
      <c r="I114" s="72"/>
      <c r="J114" s="78"/>
      <c r="K114" s="72"/>
      <c r="M114" s="493" t="s">
        <v>99</v>
      </c>
      <c r="N114" s="494"/>
      <c r="O114" s="494"/>
      <c r="P114" s="494"/>
      <c r="Q114" s="494"/>
      <c r="R114" s="494"/>
      <c r="S114" s="494"/>
      <c r="T114" s="493" t="s">
        <v>97</v>
      </c>
      <c r="U114" s="494"/>
      <c r="V114" s="494"/>
      <c r="W114" s="494"/>
      <c r="X114" s="494"/>
      <c r="Y114" s="494"/>
      <c r="Z114" s="494"/>
      <c r="AA114" s="493" t="s">
        <v>98</v>
      </c>
      <c r="AB114" s="494"/>
      <c r="AC114" s="494"/>
      <c r="AD114" s="494"/>
      <c r="AE114" s="494"/>
      <c r="AF114" s="494"/>
      <c r="AG114" s="495"/>
      <c r="AH114" s="280" t="s">
        <v>121</v>
      </c>
      <c r="AI114" s="281"/>
      <c r="AJ114" s="281"/>
      <c r="AK114" s="281"/>
      <c r="AL114" s="281"/>
      <c r="AM114" s="281"/>
      <c r="AN114" s="283"/>
      <c r="AO114" s="280" t="s">
        <v>215</v>
      </c>
      <c r="AP114" s="281"/>
      <c r="AQ114" s="281"/>
      <c r="AR114" s="281"/>
      <c r="AS114" s="281"/>
      <c r="AT114" s="281"/>
      <c r="AU114" s="283"/>
      <c r="AV114" s="280" t="s">
        <v>256</v>
      </c>
      <c r="AW114" s="281"/>
      <c r="AX114" s="281"/>
      <c r="AY114" s="281"/>
      <c r="AZ114" s="281"/>
      <c r="BA114" s="281"/>
      <c r="BB114" s="283"/>
      <c r="BC114" s="125" t="s">
        <v>131</v>
      </c>
    </row>
    <row r="115" spans="1:55" s="3" customFormat="1" ht="18" customHeight="1">
      <c r="A115" s="484"/>
      <c r="B115" s="484"/>
      <c r="C115" s="484"/>
      <c r="D115" s="484"/>
      <c r="E115" s="484"/>
      <c r="F115" s="72"/>
      <c r="G115" s="72"/>
      <c r="H115" s="78"/>
      <c r="I115" s="72"/>
      <c r="J115" s="78"/>
      <c r="K115" s="72"/>
      <c r="M115" s="71" t="s">
        <v>56</v>
      </c>
      <c r="N115" s="76" t="s">
        <v>57</v>
      </c>
      <c r="O115" s="80"/>
      <c r="P115" s="76" t="s">
        <v>59</v>
      </c>
      <c r="Q115" s="80"/>
      <c r="R115" s="76" t="s">
        <v>58</v>
      </c>
      <c r="S115" s="76" t="s">
        <v>101</v>
      </c>
      <c r="T115" s="70" t="s">
        <v>56</v>
      </c>
      <c r="U115" s="50" t="s">
        <v>57</v>
      </c>
      <c r="V115" s="80"/>
      <c r="W115" s="50" t="s">
        <v>59</v>
      </c>
      <c r="X115" s="80"/>
      <c r="Y115" s="50" t="s">
        <v>58</v>
      </c>
      <c r="Z115" s="50" t="s">
        <v>54</v>
      </c>
      <c r="AA115" s="75" t="s">
        <v>56</v>
      </c>
      <c r="AB115" s="128" t="s">
        <v>57</v>
      </c>
      <c r="AC115" s="128"/>
      <c r="AD115" s="128" t="s">
        <v>59</v>
      </c>
      <c r="AE115" s="128"/>
      <c r="AF115" s="128" t="s">
        <v>58</v>
      </c>
      <c r="AG115" s="124" t="s">
        <v>55</v>
      </c>
      <c r="AH115" s="111" t="s">
        <v>56</v>
      </c>
      <c r="AI115" s="111" t="s">
        <v>57</v>
      </c>
      <c r="AJ115" s="111" t="s">
        <v>119</v>
      </c>
      <c r="AK115" s="111" t="s">
        <v>59</v>
      </c>
      <c r="AL115" s="111" t="s">
        <v>120</v>
      </c>
      <c r="AM115" s="111" t="s">
        <v>58</v>
      </c>
      <c r="AN115" s="284"/>
      <c r="AO115" s="313" t="s">
        <v>56</v>
      </c>
      <c r="AP115" s="313" t="s">
        <v>57</v>
      </c>
      <c r="AQ115" s="313" t="s">
        <v>119</v>
      </c>
      <c r="AR115" s="313" t="s">
        <v>59</v>
      </c>
      <c r="AS115" s="313" t="s">
        <v>120</v>
      </c>
      <c r="AT115" s="313" t="s">
        <v>58</v>
      </c>
      <c r="AU115" s="284"/>
      <c r="AV115" s="314" t="s">
        <v>56</v>
      </c>
      <c r="AW115" s="314" t="s">
        <v>57</v>
      </c>
      <c r="AX115" s="314" t="s">
        <v>119</v>
      </c>
      <c r="AY115" s="314" t="s">
        <v>59</v>
      </c>
      <c r="AZ115" s="314" t="s">
        <v>120</v>
      </c>
      <c r="BA115" s="314" t="s">
        <v>58</v>
      </c>
      <c r="BB115" s="284"/>
      <c r="BC115" s="125" t="s">
        <v>132</v>
      </c>
    </row>
    <row r="116" spans="1:55" s="123" customFormat="1" ht="17.25" customHeight="1">
      <c r="A116" s="201"/>
      <c r="B116" s="198" t="s">
        <v>167</v>
      </c>
      <c r="C116" s="201"/>
      <c r="D116" s="201"/>
      <c r="E116" s="201"/>
      <c r="F116" s="201"/>
      <c r="G116" s="201"/>
      <c r="H116" s="201"/>
      <c r="I116" s="201"/>
      <c r="J116" s="201"/>
      <c r="K116" s="201"/>
      <c r="M116" s="202"/>
      <c r="N116" s="203"/>
      <c r="O116" s="203"/>
      <c r="P116" s="203"/>
      <c r="Q116" s="202"/>
      <c r="R116" s="202"/>
      <c r="S116" s="202"/>
      <c r="T116" s="202"/>
      <c r="U116" s="203"/>
      <c r="V116" s="203"/>
      <c r="W116" s="203"/>
      <c r="X116" s="203"/>
      <c r="Y116" s="203"/>
      <c r="Z116" s="228"/>
      <c r="AA116" s="203"/>
      <c r="AB116" s="203"/>
      <c r="AC116" s="203"/>
      <c r="AD116" s="203"/>
      <c r="AE116" s="203"/>
      <c r="AF116" s="203"/>
      <c r="AG116" s="203"/>
      <c r="AH116" s="202"/>
      <c r="AI116" s="202"/>
      <c r="AJ116" s="202"/>
      <c r="AK116" s="202"/>
      <c r="AL116" s="202"/>
      <c r="AM116" s="202"/>
      <c r="AN116" s="289"/>
      <c r="AO116" s="202"/>
      <c r="AP116" s="202"/>
      <c r="AQ116" s="202"/>
      <c r="AR116" s="202"/>
      <c r="AS116" s="202"/>
      <c r="AT116" s="202"/>
      <c r="AU116" s="289"/>
      <c r="AV116" s="202"/>
      <c r="AW116" s="202"/>
      <c r="AX116" s="202"/>
      <c r="AY116" s="202"/>
      <c r="AZ116" s="202"/>
      <c r="BA116" s="202"/>
      <c r="BB116" s="289"/>
      <c r="BC116" s="202"/>
    </row>
    <row r="117" spans="1:55" ht="18" customHeight="1">
      <c r="A117" s="2"/>
      <c r="B117" s="160"/>
      <c r="C117" s="51" t="s">
        <v>65</v>
      </c>
      <c r="D117" s="5"/>
      <c r="E117" s="5"/>
      <c r="F117" s="5"/>
      <c r="G117" s="5"/>
      <c r="H117" s="5"/>
      <c r="I117" s="5"/>
      <c r="J117" s="5"/>
      <c r="K117" s="5"/>
      <c r="L117" s="5"/>
      <c r="M117" s="62">
        <v>102.13</v>
      </c>
      <c r="N117" s="5">
        <v>103.51</v>
      </c>
      <c r="O117" s="5"/>
      <c r="P117" s="5">
        <v>107.27</v>
      </c>
      <c r="Q117" s="29"/>
      <c r="R117" s="24">
        <v>110.03</v>
      </c>
      <c r="S117" s="24">
        <v>110.03</v>
      </c>
      <c r="T117" s="5">
        <v>121.33</v>
      </c>
      <c r="U117" s="53">
        <v>121.5</v>
      </c>
      <c r="V117" s="53"/>
      <c r="W117" s="5">
        <v>121.48</v>
      </c>
      <c r="X117" s="5"/>
      <c r="Y117" s="5">
        <v>120.15</v>
      </c>
      <c r="Z117" s="52">
        <v>120.15</v>
      </c>
      <c r="AA117" s="5">
        <v>109.07</v>
      </c>
      <c r="AB117" s="5">
        <v>106.42</v>
      </c>
      <c r="AC117" s="5"/>
      <c r="AD117" s="5">
        <v>107.87</v>
      </c>
      <c r="AE117" s="5"/>
      <c r="AF117" s="5">
        <v>109.02</v>
      </c>
      <c r="AG117" s="5">
        <v>109.02</v>
      </c>
      <c r="AH117" s="61">
        <v>111.61</v>
      </c>
      <c r="AI117" s="260"/>
      <c r="AJ117" s="24">
        <v>111.42</v>
      </c>
      <c r="AK117" s="260"/>
      <c r="AL117" s="24">
        <v>111.81</v>
      </c>
      <c r="AM117" s="260"/>
      <c r="AN117" s="291">
        <v>110.81</v>
      </c>
      <c r="AO117" s="61">
        <v>108.7</v>
      </c>
      <c r="AP117" s="61">
        <v>110.06</v>
      </c>
      <c r="AQ117" s="24"/>
      <c r="AR117" s="61">
        <f>StravisData取り込み!U114</f>
        <v>109.1</v>
      </c>
      <c r="AS117" s="61">
        <v>110.82</v>
      </c>
      <c r="AT117" s="260"/>
      <c r="AU117" s="61">
        <v>110.69</v>
      </c>
      <c r="AV117" s="61">
        <v>109.99</v>
      </c>
      <c r="AW117" s="61"/>
      <c r="AX117" s="24"/>
      <c r="AY117" s="61">
        <f>StravisData取り込み!AB114</f>
        <v>0</v>
      </c>
      <c r="AZ117" s="61"/>
      <c r="BA117" s="260"/>
      <c r="BB117" s="61">
        <f>StravisData取り込み!AB114</f>
        <v>0</v>
      </c>
      <c r="BC117" s="299"/>
    </row>
    <row r="118" spans="1:55" ht="18" customHeight="1">
      <c r="A118" s="2"/>
      <c r="B118" s="160"/>
      <c r="C118" s="51" t="s">
        <v>66</v>
      </c>
      <c r="D118" s="5"/>
      <c r="E118" s="5"/>
      <c r="F118" s="5"/>
      <c r="G118" s="5"/>
      <c r="H118" s="5"/>
      <c r="I118" s="5"/>
      <c r="J118" s="5"/>
      <c r="K118" s="5"/>
      <c r="L118" s="5"/>
      <c r="M118" s="8">
        <v>16.39</v>
      </c>
      <c r="N118" s="5">
        <v>16.690000000000001</v>
      </c>
      <c r="O118" s="5"/>
      <c r="P118" s="5">
        <v>17.329999999999998</v>
      </c>
      <c r="Q118" s="21"/>
      <c r="R118" s="25">
        <v>17.73</v>
      </c>
      <c r="S118" s="25">
        <v>17.73</v>
      </c>
      <c r="T118" s="5">
        <v>19.559999999999999</v>
      </c>
      <c r="U118" s="5">
        <v>19.420000000000002</v>
      </c>
      <c r="V118" s="5"/>
      <c r="W118" s="5">
        <v>19.239999999999998</v>
      </c>
      <c r="X118" s="5"/>
      <c r="Y118" s="5">
        <v>18.87</v>
      </c>
      <c r="Z118" s="52">
        <v>18.87</v>
      </c>
      <c r="AA118" s="5">
        <v>16.63</v>
      </c>
      <c r="AB118" s="5">
        <v>16.11</v>
      </c>
      <c r="AC118" s="5"/>
      <c r="AD118" s="5">
        <v>16.12</v>
      </c>
      <c r="AE118" s="5"/>
      <c r="AF118" s="5">
        <v>16.190000000000001</v>
      </c>
      <c r="AG118" s="5">
        <v>16.190000000000001</v>
      </c>
      <c r="AH118" s="119">
        <v>16.29</v>
      </c>
      <c r="AI118" s="262"/>
      <c r="AJ118" s="25">
        <v>16.46</v>
      </c>
      <c r="AK118" s="262"/>
      <c r="AL118" s="25">
        <v>16.649999999999999</v>
      </c>
      <c r="AM118" s="262"/>
      <c r="AN118" s="292">
        <v>16.739999999999998</v>
      </c>
      <c r="AO118" s="61">
        <v>16.96</v>
      </c>
      <c r="AP118" s="61">
        <v>16.68</v>
      </c>
      <c r="AQ118" s="25"/>
      <c r="AR118" s="61">
        <f>StravisData取り込み!U115</f>
        <v>15.66</v>
      </c>
      <c r="AS118" s="61">
        <v>16.55</v>
      </c>
      <c r="AT118" s="262"/>
      <c r="AU118" s="61">
        <v>16.52</v>
      </c>
      <c r="AV118" s="61">
        <v>16.12</v>
      </c>
      <c r="AW118" s="61"/>
      <c r="AX118" s="25"/>
      <c r="AY118" s="61">
        <f>StravisData取り込み!AB115</f>
        <v>0</v>
      </c>
      <c r="AZ118" s="61"/>
      <c r="BA118" s="262"/>
      <c r="BB118" s="61">
        <f>StravisData取り込み!AB115</f>
        <v>0</v>
      </c>
      <c r="BC118" s="126"/>
    </row>
    <row r="119" spans="1:55" ht="18" customHeight="1">
      <c r="A119" s="2"/>
      <c r="B119" s="160"/>
      <c r="C119" s="51" t="s">
        <v>67</v>
      </c>
      <c r="D119" s="5"/>
      <c r="E119" s="5"/>
      <c r="F119" s="5"/>
      <c r="G119" s="5"/>
      <c r="H119" s="5"/>
      <c r="I119" s="5"/>
      <c r="J119" s="5"/>
      <c r="K119" s="5"/>
      <c r="L119" s="5"/>
      <c r="M119" s="8">
        <v>13.17</v>
      </c>
      <c r="N119" s="5">
        <v>13.34</v>
      </c>
      <c r="O119" s="5"/>
      <c r="P119" s="5">
        <v>13.83</v>
      </c>
      <c r="Q119" s="21"/>
      <c r="R119" s="25">
        <v>14.18</v>
      </c>
      <c r="S119" s="25">
        <v>14.18</v>
      </c>
      <c r="T119" s="5">
        <v>15.65</v>
      </c>
      <c r="U119" s="5">
        <v>15.67</v>
      </c>
      <c r="V119" s="5"/>
      <c r="W119" s="5">
        <v>15.67</v>
      </c>
      <c r="X119" s="5"/>
      <c r="Y119" s="5">
        <v>15.49</v>
      </c>
      <c r="Z119" s="52">
        <v>15.49</v>
      </c>
      <c r="AA119" s="5">
        <v>14.05</v>
      </c>
      <c r="AB119" s="5">
        <v>13.71</v>
      </c>
      <c r="AC119" s="5"/>
      <c r="AD119" s="5">
        <v>13.9</v>
      </c>
      <c r="AE119" s="5"/>
      <c r="AF119" s="5">
        <v>14.05</v>
      </c>
      <c r="AG119" s="5">
        <v>14.05</v>
      </c>
      <c r="AH119" s="119">
        <v>14.33</v>
      </c>
      <c r="AI119" s="262"/>
      <c r="AJ119" s="25">
        <v>14.28</v>
      </c>
      <c r="AK119" s="262"/>
      <c r="AL119" s="25">
        <v>14.33</v>
      </c>
      <c r="AM119" s="262"/>
      <c r="AN119" s="292">
        <v>14.19</v>
      </c>
      <c r="AO119" s="61">
        <v>13.85</v>
      </c>
      <c r="AP119" s="61">
        <v>14.03</v>
      </c>
      <c r="AQ119" s="25"/>
      <c r="AR119" s="61">
        <f>StravisData取り込み!U116</f>
        <v>13.95</v>
      </c>
      <c r="AS119" s="61">
        <v>14.13</v>
      </c>
      <c r="AT119" s="262"/>
      <c r="AU119" s="61">
        <v>14.11</v>
      </c>
      <c r="AV119" s="61">
        <v>14.03</v>
      </c>
      <c r="AW119" s="61"/>
      <c r="AX119" s="25"/>
      <c r="AY119" s="61">
        <f>StravisData取り込み!AB116</f>
        <v>0</v>
      </c>
      <c r="AZ119" s="61"/>
      <c r="BA119" s="262"/>
      <c r="BB119" s="61">
        <f>StravisData取り込み!AB116</f>
        <v>0</v>
      </c>
      <c r="BC119" s="126"/>
    </row>
    <row r="120" spans="1:55" ht="18" customHeight="1">
      <c r="A120" s="2"/>
      <c r="B120" s="160"/>
      <c r="C120" s="54" t="s">
        <v>68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8">
        <v>3.38</v>
      </c>
      <c r="N120" s="85">
        <v>3.43</v>
      </c>
      <c r="O120" s="85"/>
      <c r="P120" s="24">
        <v>3.52</v>
      </c>
      <c r="Q120" s="91"/>
      <c r="R120" s="25">
        <v>3.58</v>
      </c>
      <c r="S120" s="25">
        <v>3.58</v>
      </c>
      <c r="T120" s="24">
        <v>3.93</v>
      </c>
      <c r="U120" s="24">
        <v>3.85</v>
      </c>
      <c r="V120" s="24"/>
      <c r="W120" s="24">
        <v>3.81</v>
      </c>
      <c r="X120" s="24"/>
      <c r="Y120" s="24">
        <v>3.73</v>
      </c>
      <c r="Z120" s="113">
        <v>3.73</v>
      </c>
      <c r="AA120" s="24">
        <v>3.38</v>
      </c>
      <c r="AB120" s="24">
        <v>3.32</v>
      </c>
      <c r="AC120" s="24"/>
      <c r="AD120" s="24">
        <v>3.37</v>
      </c>
      <c r="AE120" s="24"/>
      <c r="AF120" s="24">
        <v>3.44</v>
      </c>
      <c r="AG120" s="24">
        <v>3.44</v>
      </c>
      <c r="AH120" s="119">
        <v>3.69</v>
      </c>
      <c r="AI120" s="262"/>
      <c r="AJ120" s="25">
        <v>3.68</v>
      </c>
      <c r="AK120" s="262"/>
      <c r="AL120" s="25">
        <v>3.7</v>
      </c>
      <c r="AM120" s="262"/>
      <c r="AN120" s="292">
        <v>3.69</v>
      </c>
      <c r="AO120" s="61">
        <v>3.64</v>
      </c>
      <c r="AP120" s="61">
        <v>3.64</v>
      </c>
      <c r="AQ120" s="25"/>
      <c r="AR120" s="61">
        <f>StravisData取り込み!U117</f>
        <v>3.54</v>
      </c>
      <c r="AS120" s="61">
        <v>3.64</v>
      </c>
      <c r="AT120" s="262"/>
      <c r="AU120" s="61">
        <v>3.63</v>
      </c>
      <c r="AV120" s="61">
        <v>3.53</v>
      </c>
      <c r="AW120" s="61"/>
      <c r="AX120" s="25"/>
      <c r="AY120" s="61">
        <f>StravisData取り込み!AB117</f>
        <v>0</v>
      </c>
      <c r="AZ120" s="61"/>
      <c r="BA120" s="262"/>
      <c r="BB120" s="61">
        <f>StravisData取り込み!AB117</f>
        <v>0</v>
      </c>
      <c r="BC120" s="126"/>
    </row>
    <row r="121" spans="1:55" ht="18" customHeight="1">
      <c r="A121" s="2"/>
      <c r="B121" s="160"/>
      <c r="C121" s="55" t="s">
        <v>69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8">
        <v>9.9099999999999994E-2</v>
      </c>
      <c r="N121" s="25">
        <v>0.1004</v>
      </c>
      <c r="O121" s="25"/>
      <c r="P121" s="25">
        <v>0.1024</v>
      </c>
      <c r="Q121" s="25"/>
      <c r="R121" s="25">
        <v>0.1038</v>
      </c>
      <c r="S121" s="25">
        <v>0.1038</v>
      </c>
      <c r="T121" s="25">
        <v>0.1104</v>
      </c>
      <c r="U121" s="25">
        <v>0.10730000000000001</v>
      </c>
      <c r="V121" s="25"/>
      <c r="W121" s="25">
        <v>0.1067</v>
      </c>
      <c r="X121" s="25"/>
      <c r="Y121" s="25">
        <v>0.10440000000000001</v>
      </c>
      <c r="Z121" s="114">
        <v>0.10440000000000001</v>
      </c>
      <c r="AA121" s="25">
        <v>9.4299999999999995E-2</v>
      </c>
      <c r="AB121" s="25">
        <v>9.3399999999999997E-2</v>
      </c>
      <c r="AC121" s="25"/>
      <c r="AD121" s="25">
        <v>9.3899999999999997E-2</v>
      </c>
      <c r="AE121" s="25"/>
      <c r="AF121" s="25">
        <v>9.5100000000000004E-2</v>
      </c>
      <c r="AG121" s="25">
        <v>9.5100000000000004E-2</v>
      </c>
      <c r="AH121" s="119">
        <v>9.9000000000000005E-2</v>
      </c>
      <c r="AI121" s="262"/>
      <c r="AJ121" s="25">
        <v>9.8799999999999999E-2</v>
      </c>
      <c r="AK121" s="262"/>
      <c r="AL121" s="25">
        <v>0.1002</v>
      </c>
      <c r="AM121" s="262"/>
      <c r="AN121" s="296">
        <v>0.1003</v>
      </c>
      <c r="AO121" s="61">
        <v>0.1004</v>
      </c>
      <c r="AP121" s="61">
        <v>0.1004</v>
      </c>
      <c r="AQ121" s="25"/>
      <c r="AR121" s="61">
        <f>StravisData取り込み!U118</f>
        <v>9.2499999999999999E-2</v>
      </c>
      <c r="AS121" s="61">
        <v>0.1003</v>
      </c>
      <c r="AT121" s="262"/>
      <c r="AU121" s="61">
        <v>9.9900000000000003E-2</v>
      </c>
      <c r="AV121" s="61">
        <v>9.4899999999999998E-2</v>
      </c>
      <c r="AW121" s="61"/>
      <c r="AX121" s="25"/>
      <c r="AY121" s="61">
        <f>StravisData取り込み!AB118</f>
        <v>0</v>
      </c>
      <c r="AZ121" s="61"/>
      <c r="BA121" s="262"/>
      <c r="BB121" s="61">
        <f>StravisData取り込み!AB118</f>
        <v>0</v>
      </c>
      <c r="BC121" s="126"/>
    </row>
    <row r="122" spans="1:55" ht="18" customHeight="1">
      <c r="A122" s="2"/>
      <c r="B122" s="160"/>
      <c r="C122" s="55" t="s">
        <v>70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8">
        <v>3.14</v>
      </c>
      <c r="N122" s="86">
        <v>3.2</v>
      </c>
      <c r="O122" s="86"/>
      <c r="P122" s="86">
        <v>3.3</v>
      </c>
      <c r="Q122" s="86"/>
      <c r="R122" s="25">
        <v>3.39</v>
      </c>
      <c r="S122" s="25">
        <v>3.39</v>
      </c>
      <c r="T122" s="25">
        <v>3.65</v>
      </c>
      <c r="U122" s="25">
        <v>3.54</v>
      </c>
      <c r="V122" s="25"/>
      <c r="W122" s="25">
        <v>3.49</v>
      </c>
      <c r="X122" s="25"/>
      <c r="Y122" s="25">
        <v>3.43</v>
      </c>
      <c r="Z122" s="114">
        <v>3.43</v>
      </c>
      <c r="AA122" s="25">
        <v>3.08</v>
      </c>
      <c r="AB122" s="25">
        <v>3.03</v>
      </c>
      <c r="AC122" s="25"/>
      <c r="AD122" s="25">
        <v>3.06</v>
      </c>
      <c r="AE122" s="25"/>
      <c r="AF122" s="25">
        <v>3.1</v>
      </c>
      <c r="AG122" s="25">
        <v>3.1</v>
      </c>
      <c r="AH122" s="119">
        <v>3.25</v>
      </c>
      <c r="AI122" s="262"/>
      <c r="AJ122" s="25">
        <v>3.29</v>
      </c>
      <c r="AK122" s="262"/>
      <c r="AL122" s="25">
        <v>3.33</v>
      </c>
      <c r="AM122" s="262"/>
      <c r="AN122" s="292">
        <v>3.35</v>
      </c>
      <c r="AO122" s="61">
        <v>3.39</v>
      </c>
      <c r="AP122" s="61">
        <v>3.39</v>
      </c>
      <c r="AQ122" s="25"/>
      <c r="AR122" s="61">
        <f>StravisData取り込み!U119</f>
        <v>3.5</v>
      </c>
      <c r="AS122" s="61">
        <v>3.4</v>
      </c>
      <c r="AT122" s="262"/>
      <c r="AU122" s="61">
        <v>3.42</v>
      </c>
      <c r="AV122" s="61">
        <v>3.47</v>
      </c>
      <c r="AW122" s="61"/>
      <c r="AX122" s="25"/>
      <c r="AY122" s="61">
        <f>StravisData取り込み!AB119</f>
        <v>0</v>
      </c>
      <c r="AZ122" s="61"/>
      <c r="BA122" s="262"/>
      <c r="BB122" s="61">
        <f>StravisData取り込み!AB119</f>
        <v>0</v>
      </c>
      <c r="BC122" s="126"/>
    </row>
    <row r="123" spans="1:55" ht="18" customHeight="1">
      <c r="A123" s="2"/>
      <c r="B123" s="160"/>
      <c r="C123" s="55" t="s">
        <v>71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83" t="s">
        <v>64</v>
      </c>
      <c r="N123" s="65" t="s">
        <v>64</v>
      </c>
      <c r="O123" s="65"/>
      <c r="P123" s="65" t="s">
        <v>64</v>
      </c>
      <c r="Q123" s="65"/>
      <c r="R123" s="25">
        <v>2.5</v>
      </c>
      <c r="S123" s="25">
        <v>2.5</v>
      </c>
      <c r="T123" s="25">
        <v>2.73</v>
      </c>
      <c r="U123" s="25">
        <v>2.69</v>
      </c>
      <c r="V123" s="25"/>
      <c r="W123" s="25">
        <v>2.66</v>
      </c>
      <c r="X123" s="25"/>
      <c r="Y123" s="25">
        <v>2.61</v>
      </c>
      <c r="Z123" s="114">
        <v>2.61</v>
      </c>
      <c r="AA123" s="25">
        <v>2.34</v>
      </c>
      <c r="AB123" s="25">
        <v>2.27</v>
      </c>
      <c r="AC123" s="25"/>
      <c r="AD123" s="25">
        <v>2.2599999999999998</v>
      </c>
      <c r="AE123" s="25"/>
      <c r="AF123" s="25">
        <v>2.2599999999999998</v>
      </c>
      <c r="AG123" s="25">
        <v>2.2599999999999998</v>
      </c>
      <c r="AH123" s="119">
        <v>2.23</v>
      </c>
      <c r="AI123" s="262"/>
      <c r="AJ123" s="25">
        <v>2.21</v>
      </c>
      <c r="AK123" s="262"/>
      <c r="AL123" s="25">
        <v>2.2200000000000002</v>
      </c>
      <c r="AM123" s="262"/>
      <c r="AN123" s="292">
        <v>2.19</v>
      </c>
      <c r="AO123" s="61">
        <v>2.08</v>
      </c>
      <c r="AP123" s="61">
        <v>2.09</v>
      </c>
      <c r="AQ123" s="25"/>
      <c r="AR123" s="61">
        <f>StravisData取り込み!U120</f>
        <v>2.14</v>
      </c>
      <c r="AS123" s="61">
        <v>2.11</v>
      </c>
      <c r="AT123" s="262"/>
      <c r="AU123" s="61">
        <v>2.11</v>
      </c>
      <c r="AV123" s="61">
        <v>2.12</v>
      </c>
      <c r="AW123" s="61"/>
      <c r="AX123" s="25"/>
      <c r="AY123" s="61">
        <f>StravisData取り込み!AB120</f>
        <v>0</v>
      </c>
      <c r="AZ123" s="61"/>
      <c r="BA123" s="262"/>
      <c r="BB123" s="61">
        <f>StravisData取り込み!AB120</f>
        <v>0</v>
      </c>
      <c r="BC123" s="126"/>
    </row>
    <row r="124" spans="1:55" ht="18" customHeight="1">
      <c r="A124" s="2"/>
      <c r="B124" s="160"/>
      <c r="C124" s="55" t="s">
        <v>72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84" t="s">
        <v>64</v>
      </c>
      <c r="N124" s="65" t="s">
        <v>64</v>
      </c>
      <c r="O124" s="65"/>
      <c r="P124" s="65" t="s">
        <v>64</v>
      </c>
      <c r="Q124" s="65"/>
      <c r="R124" s="65" t="s">
        <v>64</v>
      </c>
      <c r="S124" s="65" t="s">
        <v>64</v>
      </c>
      <c r="T124" s="25">
        <v>90.1</v>
      </c>
      <c r="U124" s="25">
        <v>88.66</v>
      </c>
      <c r="V124" s="25"/>
      <c r="W124" s="25">
        <v>87.93</v>
      </c>
      <c r="X124" s="25"/>
      <c r="Y124" s="25">
        <v>86.76</v>
      </c>
      <c r="Z124" s="114">
        <v>86.76</v>
      </c>
      <c r="AA124" s="25">
        <v>80.41</v>
      </c>
      <c r="AB124" s="25">
        <v>78.37</v>
      </c>
      <c r="AC124" s="25"/>
      <c r="AD124" s="25">
        <v>78.349999999999994</v>
      </c>
      <c r="AE124" s="25"/>
      <c r="AF124" s="25">
        <v>78.760000000000005</v>
      </c>
      <c r="AG124" s="25">
        <v>78.760000000000005</v>
      </c>
      <c r="AH124" s="119">
        <v>80.319999999999993</v>
      </c>
      <c r="AI124" s="262"/>
      <c r="AJ124" s="86">
        <v>81</v>
      </c>
      <c r="AK124" s="262"/>
      <c r="AL124" s="25">
        <v>81.78</v>
      </c>
      <c r="AM124" s="262"/>
      <c r="AN124" s="292">
        <v>81.760000000000005</v>
      </c>
      <c r="AO124" s="61">
        <v>81.319999999999993</v>
      </c>
      <c r="AP124" s="61">
        <v>81.58</v>
      </c>
      <c r="AQ124" s="86"/>
      <c r="AR124" s="61">
        <f>StravisData取り込み!U121</f>
        <v>79.47</v>
      </c>
      <c r="AS124" s="61">
        <v>81.67</v>
      </c>
      <c r="AT124" s="262"/>
      <c r="AU124" s="61">
        <v>81.67</v>
      </c>
      <c r="AV124" s="61">
        <v>80.709999999999994</v>
      </c>
      <c r="AW124" s="61"/>
      <c r="AX124" s="86"/>
      <c r="AY124" s="61">
        <f>StravisData取り込み!AB121</f>
        <v>0</v>
      </c>
      <c r="AZ124" s="61"/>
      <c r="BA124" s="262"/>
      <c r="BB124" s="61">
        <f>StravisData取り込み!AB121</f>
        <v>0</v>
      </c>
      <c r="BC124" s="126"/>
    </row>
    <row r="125" spans="1:55" ht="18" customHeight="1">
      <c r="A125" s="2"/>
      <c r="B125" s="160"/>
      <c r="C125" s="55" t="s">
        <v>73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84" t="s">
        <v>64</v>
      </c>
      <c r="N125" s="65" t="s">
        <v>64</v>
      </c>
      <c r="O125" s="65"/>
      <c r="P125" s="65" t="s">
        <v>64</v>
      </c>
      <c r="Q125" s="65"/>
      <c r="R125" s="65" t="s">
        <v>64</v>
      </c>
      <c r="S125" s="65" t="s">
        <v>64</v>
      </c>
      <c r="T125" s="65" t="s">
        <v>64</v>
      </c>
      <c r="U125" s="65" t="s">
        <v>64</v>
      </c>
      <c r="V125" s="65"/>
      <c r="W125" s="25">
        <v>8.8999999999999999E-3</v>
      </c>
      <c r="X125" s="25"/>
      <c r="Y125" s="25">
        <v>8.8000000000000005E-3</v>
      </c>
      <c r="Z125" s="114">
        <v>8.8000000000000005E-3</v>
      </c>
      <c r="AA125" s="25">
        <v>8.2000000000000007E-3</v>
      </c>
      <c r="AB125" s="25">
        <v>8.0000000000000002E-3</v>
      </c>
      <c r="AC125" s="25"/>
      <c r="AD125" s="25">
        <v>8.0999999999999996E-3</v>
      </c>
      <c r="AE125" s="25"/>
      <c r="AF125" s="25">
        <v>8.2000000000000007E-3</v>
      </c>
      <c r="AG125" s="25">
        <v>8.2000000000000007E-3</v>
      </c>
      <c r="AH125" s="119">
        <v>8.3000000000000001E-3</v>
      </c>
      <c r="AI125" s="262"/>
      <c r="AJ125" s="25">
        <v>8.3000000000000001E-3</v>
      </c>
      <c r="AK125" s="262"/>
      <c r="AL125" s="25">
        <v>8.3000000000000001E-3</v>
      </c>
      <c r="AM125" s="262"/>
      <c r="AN125" s="296">
        <v>8.2000000000000007E-3</v>
      </c>
      <c r="AO125" s="61">
        <v>7.7999999999999996E-3</v>
      </c>
      <c r="AP125" s="61">
        <v>7.7000000000000002E-3</v>
      </c>
      <c r="AQ125" s="25"/>
      <c r="AR125" s="61">
        <f>StravisData取り込み!U122</f>
        <v>7.6E-3</v>
      </c>
      <c r="AS125" s="61">
        <v>7.7000000000000002E-3</v>
      </c>
      <c r="AT125" s="262"/>
      <c r="AU125" s="61">
        <v>7.7000000000000002E-3</v>
      </c>
      <c r="AV125" s="61">
        <v>7.7000000000000002E-3</v>
      </c>
      <c r="AW125" s="61"/>
      <c r="AX125" s="25"/>
      <c r="AY125" s="61">
        <f>StravisData取り込み!AB122</f>
        <v>0</v>
      </c>
      <c r="AZ125" s="61"/>
      <c r="BA125" s="262"/>
      <c r="BB125" s="61">
        <f>StravisData取り込み!AB122</f>
        <v>0</v>
      </c>
      <c r="BC125" s="126"/>
    </row>
    <row r="126" spans="1:55" ht="18" customHeight="1">
      <c r="A126" s="2"/>
      <c r="B126" s="160"/>
      <c r="C126" s="55" t="s">
        <v>74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84" t="s">
        <v>64</v>
      </c>
      <c r="N126" s="65" t="s">
        <v>64</v>
      </c>
      <c r="O126" s="65"/>
      <c r="P126" s="65" t="s">
        <v>64</v>
      </c>
      <c r="Q126" s="65"/>
      <c r="R126" s="65" t="s">
        <v>64</v>
      </c>
      <c r="S126" s="65" t="s">
        <v>89</v>
      </c>
      <c r="T126" s="63" t="s">
        <v>89</v>
      </c>
      <c r="U126" s="65" t="s">
        <v>89</v>
      </c>
      <c r="V126" s="65"/>
      <c r="W126" s="65" t="s">
        <v>89</v>
      </c>
      <c r="X126" s="65"/>
      <c r="Y126" s="65" t="s">
        <v>64</v>
      </c>
      <c r="Z126" s="229" t="s">
        <v>64</v>
      </c>
      <c r="AA126" s="65" t="s">
        <v>64</v>
      </c>
      <c r="AB126" s="65" t="s">
        <v>64</v>
      </c>
      <c r="AC126" s="65"/>
      <c r="AD126" s="65" t="s">
        <v>64</v>
      </c>
      <c r="AE126" s="65"/>
      <c r="AF126" s="25">
        <v>81.97</v>
      </c>
      <c r="AG126" s="25">
        <v>81.97</v>
      </c>
      <c r="AH126" s="119">
        <v>84.54</v>
      </c>
      <c r="AI126" s="262"/>
      <c r="AJ126" s="25">
        <v>85.99</v>
      </c>
      <c r="AK126" s="262"/>
      <c r="AL126" s="25">
        <v>86.19</v>
      </c>
      <c r="AM126" s="262"/>
      <c r="AN126" s="292">
        <v>85.77</v>
      </c>
      <c r="AO126" s="61">
        <v>81.94</v>
      </c>
      <c r="AP126" s="61">
        <v>81.77</v>
      </c>
      <c r="AQ126" s="25"/>
      <c r="AR126" s="61">
        <f>StravisData取り込み!U123</f>
        <v>74.180000000000007</v>
      </c>
      <c r="AS126" s="61">
        <v>81.39</v>
      </c>
      <c r="AT126" s="262"/>
      <c r="AU126" s="61">
        <v>80.83</v>
      </c>
      <c r="AV126" s="61">
        <v>77.010000000000005</v>
      </c>
      <c r="AW126" s="61"/>
      <c r="AX126" s="25"/>
      <c r="AY126" s="61">
        <f>StravisData取り込み!AB123</f>
        <v>0</v>
      </c>
      <c r="AZ126" s="61"/>
      <c r="BA126" s="262"/>
      <c r="BB126" s="61">
        <f>StravisData取り込み!AB123</f>
        <v>0</v>
      </c>
      <c r="BC126" s="126"/>
    </row>
    <row r="127" spans="1:55" ht="18" customHeight="1">
      <c r="A127" s="2"/>
      <c r="B127" s="160"/>
      <c r="C127" s="55" t="s">
        <v>75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7" t="s">
        <v>64</v>
      </c>
      <c r="N127" s="208" t="s">
        <v>64</v>
      </c>
      <c r="O127" s="208"/>
      <c r="P127" s="65" t="s">
        <v>64</v>
      </c>
      <c r="Q127" s="65"/>
      <c r="R127" s="65" t="s">
        <v>64</v>
      </c>
      <c r="S127" s="65" t="s">
        <v>64</v>
      </c>
      <c r="T127" s="25">
        <v>186.04</v>
      </c>
      <c r="U127" s="25">
        <v>186.62</v>
      </c>
      <c r="V127" s="25"/>
      <c r="W127" s="25">
        <v>185.51</v>
      </c>
      <c r="X127" s="25"/>
      <c r="Y127" s="25">
        <v>180.62</v>
      </c>
      <c r="Z127" s="114">
        <v>180.62</v>
      </c>
      <c r="AA127" s="25">
        <v>155.62</v>
      </c>
      <c r="AB127" s="25">
        <v>146.56</v>
      </c>
      <c r="AC127" s="25"/>
      <c r="AD127" s="25">
        <v>143.71</v>
      </c>
      <c r="AE127" s="25"/>
      <c r="AF127" s="25">
        <v>143.03</v>
      </c>
      <c r="AG127" s="25">
        <v>143.03</v>
      </c>
      <c r="AH127" s="119">
        <v>142.91999999999999</v>
      </c>
      <c r="AI127" s="262"/>
      <c r="AJ127" s="25">
        <v>144.38</v>
      </c>
      <c r="AK127" s="262"/>
      <c r="AL127" s="25">
        <v>146.22999999999999</v>
      </c>
      <c r="AM127" s="262"/>
      <c r="AN127" s="292">
        <v>147.26</v>
      </c>
      <c r="AO127" s="61">
        <v>147.54</v>
      </c>
      <c r="AP127" s="61">
        <v>146.99</v>
      </c>
      <c r="AQ127" s="25"/>
      <c r="AR127" s="61">
        <f>StravisData取り込み!U124</f>
        <v>138.51</v>
      </c>
      <c r="AS127" s="61">
        <v>145.83000000000001</v>
      </c>
      <c r="AT127" s="262"/>
      <c r="AU127" s="61">
        <v>145.66999999999999</v>
      </c>
      <c r="AV127" s="61">
        <v>140.88</v>
      </c>
      <c r="AW127" s="61"/>
      <c r="AX127" s="25"/>
      <c r="AY127" s="61">
        <f>StravisData取り込み!AB124</f>
        <v>0</v>
      </c>
      <c r="AZ127" s="61"/>
      <c r="BA127" s="262"/>
      <c r="BB127" s="61">
        <f>StravisData取り込み!AB124</f>
        <v>0</v>
      </c>
      <c r="BC127" s="126"/>
    </row>
    <row r="128" spans="1:55" ht="18" customHeight="1">
      <c r="A128" s="2"/>
      <c r="B128" s="197"/>
      <c r="C128" s="55" t="s">
        <v>76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21" t="s">
        <v>64</v>
      </c>
      <c r="N128" s="222" t="s">
        <v>64</v>
      </c>
      <c r="O128" s="222"/>
      <c r="P128" s="208" t="s">
        <v>64</v>
      </c>
      <c r="Q128" s="208"/>
      <c r="R128" s="208" t="s">
        <v>64</v>
      </c>
      <c r="S128" s="208" t="s">
        <v>89</v>
      </c>
      <c r="T128" s="208" t="s">
        <v>64</v>
      </c>
      <c r="U128" s="208" t="s">
        <v>64</v>
      </c>
      <c r="V128" s="208"/>
      <c r="W128" s="208" t="s">
        <v>64</v>
      </c>
      <c r="X128" s="208"/>
      <c r="Y128" s="208" t="s">
        <v>64</v>
      </c>
      <c r="Z128" s="230" t="s">
        <v>64</v>
      </c>
      <c r="AA128" s="214">
        <v>122.46</v>
      </c>
      <c r="AB128" s="214">
        <v>119.12</v>
      </c>
      <c r="AC128" s="214"/>
      <c r="AD128" s="214">
        <v>119.12</v>
      </c>
      <c r="AE128" s="214"/>
      <c r="AF128" s="214">
        <v>119.37</v>
      </c>
      <c r="AG128" s="214">
        <v>119.37</v>
      </c>
      <c r="AH128" s="213">
        <v>123.14</v>
      </c>
      <c r="AI128" s="272"/>
      <c r="AJ128" s="214">
        <v>126.62</v>
      </c>
      <c r="AK128" s="272"/>
      <c r="AL128" s="214">
        <v>128.59</v>
      </c>
      <c r="AM128" s="272"/>
      <c r="AN128" s="293">
        <v>126.62</v>
      </c>
      <c r="AO128" s="61">
        <v>129.38</v>
      </c>
      <c r="AP128" s="61">
        <v>129.88</v>
      </c>
      <c r="AQ128" s="214"/>
      <c r="AR128" s="61">
        <f>StravisData取り込み!U125</f>
        <v>121.13</v>
      </c>
      <c r="AS128" s="61">
        <v>129.38</v>
      </c>
      <c r="AT128" s="272"/>
      <c r="AU128" s="61">
        <v>128.43</v>
      </c>
      <c r="AV128" s="61">
        <v>123.29</v>
      </c>
      <c r="AW128" s="61"/>
      <c r="AX128" s="214"/>
      <c r="AY128" s="61">
        <f>StravisData取り込み!AB125</f>
        <v>0</v>
      </c>
      <c r="AZ128" s="61"/>
      <c r="BA128" s="272"/>
      <c r="BB128" s="61">
        <f>StravisData取り込み!AB125</f>
        <v>0</v>
      </c>
      <c r="BC128" s="301"/>
    </row>
    <row r="129" spans="1:55" s="123" customFormat="1" ht="18" customHeight="1">
      <c r="A129" s="211"/>
      <c r="B129" s="210" t="s">
        <v>168</v>
      </c>
      <c r="C129" s="206"/>
      <c r="D129" s="206"/>
      <c r="E129" s="206"/>
      <c r="F129" s="206"/>
      <c r="G129" s="206"/>
      <c r="H129" s="206"/>
      <c r="I129" s="206"/>
      <c r="J129" s="209"/>
      <c r="K129" s="206"/>
      <c r="L129" s="206"/>
      <c r="M129" s="223"/>
      <c r="N129" s="216"/>
      <c r="O129" s="216"/>
      <c r="P129" s="216"/>
      <c r="Q129" s="216"/>
      <c r="R129" s="216"/>
      <c r="S129" s="217"/>
      <c r="T129" s="215"/>
      <c r="U129" s="216"/>
      <c r="V129" s="216"/>
      <c r="W129" s="216"/>
      <c r="X129" s="216"/>
      <c r="Y129" s="216"/>
      <c r="Z129" s="231"/>
      <c r="AA129" s="216"/>
      <c r="AB129" s="216"/>
      <c r="AC129" s="216"/>
      <c r="AD129" s="216"/>
      <c r="AE129" s="216"/>
      <c r="AF129" s="216"/>
      <c r="AG129" s="217"/>
      <c r="AH129" s="215"/>
      <c r="AI129" s="216"/>
      <c r="AJ129" s="216"/>
      <c r="AK129" s="216"/>
      <c r="AL129" s="216"/>
      <c r="AM129" s="216"/>
      <c r="AN129" s="294"/>
      <c r="AO129" s="215"/>
      <c r="AP129" s="215"/>
      <c r="AQ129" s="216"/>
      <c r="AR129" s="215"/>
      <c r="AS129" s="61"/>
      <c r="AT129" s="216"/>
      <c r="AU129" s="61"/>
      <c r="AV129" s="215"/>
      <c r="AW129" s="215"/>
      <c r="AX129" s="216"/>
      <c r="AY129" s="215"/>
      <c r="AZ129" s="61"/>
      <c r="BA129" s="216"/>
      <c r="BB129" s="61"/>
      <c r="BC129" s="212"/>
    </row>
    <row r="130" spans="1:55" ht="18" customHeight="1">
      <c r="A130" s="2"/>
      <c r="B130" s="204"/>
      <c r="C130" s="51" t="s">
        <v>65</v>
      </c>
      <c r="D130" s="5"/>
      <c r="E130" s="5"/>
      <c r="F130" s="5"/>
      <c r="G130" s="5"/>
      <c r="H130" s="5"/>
      <c r="I130" s="5"/>
      <c r="J130" s="5"/>
      <c r="K130" s="5"/>
      <c r="L130" s="5"/>
      <c r="M130" s="218"/>
      <c r="N130" s="219"/>
      <c r="O130" s="219"/>
      <c r="P130" s="219"/>
      <c r="Q130" s="219"/>
      <c r="R130" s="219">
        <v>110.03</v>
      </c>
      <c r="S130" s="220"/>
      <c r="T130" s="218">
        <v>122.45</v>
      </c>
      <c r="U130" s="219">
        <v>119.96</v>
      </c>
      <c r="V130" s="219"/>
      <c r="W130" s="219">
        <v>120.61</v>
      </c>
      <c r="X130" s="219"/>
      <c r="Y130" s="219"/>
      <c r="Z130" s="220">
        <v>112.68</v>
      </c>
      <c r="AA130" s="218">
        <v>102.91</v>
      </c>
      <c r="AB130" s="219">
        <v>101.12</v>
      </c>
      <c r="AC130" s="219"/>
      <c r="AD130" s="219">
        <v>116.49</v>
      </c>
      <c r="AE130" s="219"/>
      <c r="AF130" s="219"/>
      <c r="AG130" s="220">
        <v>112.19</v>
      </c>
      <c r="AH130" s="227">
        <v>112</v>
      </c>
      <c r="AI130" s="273"/>
      <c r="AJ130" s="219">
        <v>112.73</v>
      </c>
      <c r="AK130" s="273"/>
      <c r="AL130" s="226">
        <v>113</v>
      </c>
      <c r="AM130" s="273"/>
      <c r="AN130" s="295">
        <v>106.24</v>
      </c>
      <c r="AO130" s="227">
        <v>110.54</v>
      </c>
      <c r="AP130" s="227">
        <v>113.57</v>
      </c>
      <c r="AQ130" s="219"/>
      <c r="AR130" s="227">
        <f>StravisData取り込み!U127</f>
        <v>108.83</v>
      </c>
      <c r="AS130" s="61">
        <v>111</v>
      </c>
      <c r="AT130" s="273"/>
      <c r="AU130" s="61">
        <v>110.99</v>
      </c>
      <c r="AV130" s="227">
        <v>107.79</v>
      </c>
      <c r="AW130" s="227"/>
      <c r="AX130" s="219"/>
      <c r="AY130" s="227">
        <f>StravisData取り込み!AB127</f>
        <v>0</v>
      </c>
      <c r="AZ130" s="61"/>
      <c r="BA130" s="273"/>
      <c r="BB130" s="61">
        <f>StravisData取り込み!AB127</f>
        <v>0</v>
      </c>
      <c r="BC130" s="300"/>
    </row>
    <row r="131" spans="1:55" ht="18" customHeight="1">
      <c r="A131" s="2"/>
      <c r="B131" s="324"/>
      <c r="C131" s="55" t="s">
        <v>75</v>
      </c>
      <c r="D131" s="25"/>
      <c r="E131" s="25"/>
      <c r="F131" s="25"/>
      <c r="G131" s="25"/>
      <c r="H131" s="25"/>
      <c r="I131" s="25"/>
      <c r="J131" s="25"/>
      <c r="K131" s="25"/>
      <c r="L131" s="25"/>
      <c r="M131" s="224"/>
      <c r="N131" s="225"/>
      <c r="O131" s="225"/>
      <c r="P131" s="225"/>
      <c r="Q131" s="225"/>
      <c r="R131" s="225" t="s">
        <v>64</v>
      </c>
      <c r="S131" s="220"/>
      <c r="T131" s="218">
        <v>192.72</v>
      </c>
      <c r="U131" s="219">
        <v>181.86</v>
      </c>
      <c r="V131" s="219"/>
      <c r="W131" s="219">
        <v>178.78</v>
      </c>
      <c r="X131" s="219"/>
      <c r="Y131" s="219"/>
      <c r="Z131" s="220">
        <v>161.91999999999999</v>
      </c>
      <c r="AA131" s="218">
        <v>138.41</v>
      </c>
      <c r="AB131" s="226">
        <v>131</v>
      </c>
      <c r="AC131" s="219"/>
      <c r="AD131" s="226">
        <v>143</v>
      </c>
      <c r="AE131" s="219"/>
      <c r="AF131" s="219"/>
      <c r="AG131" s="220">
        <v>140.08000000000001</v>
      </c>
      <c r="AH131" s="218">
        <v>145.79</v>
      </c>
      <c r="AI131" s="273"/>
      <c r="AJ131" s="219">
        <v>151.37</v>
      </c>
      <c r="AK131" s="273"/>
      <c r="AL131" s="219">
        <v>151.94999999999999</v>
      </c>
      <c r="AM131" s="273"/>
      <c r="AN131" s="295">
        <v>148.84</v>
      </c>
      <c r="AO131" s="227">
        <v>144.59</v>
      </c>
      <c r="AP131" s="227">
        <v>148.53</v>
      </c>
      <c r="AQ131" s="219"/>
      <c r="AR131" s="227">
        <f>StravisData取り込み!U129</f>
        <v>133.32</v>
      </c>
      <c r="AS131" s="61">
        <v>140.46</v>
      </c>
      <c r="AT131" s="273"/>
      <c r="AU131" s="61">
        <v>144.97999999999999</v>
      </c>
      <c r="AV131" s="227">
        <v>136.57</v>
      </c>
      <c r="AW131" s="227"/>
      <c r="AX131" s="219"/>
      <c r="AY131" s="227">
        <f>StravisData取り込み!AB129</f>
        <v>0</v>
      </c>
      <c r="AZ131" s="61"/>
      <c r="BA131" s="273"/>
      <c r="BB131" s="61">
        <f>StravisData取り込み!AB129</f>
        <v>0</v>
      </c>
      <c r="BC131" s="300"/>
    </row>
    <row r="132" spans="1:55" ht="18" customHeight="1">
      <c r="A132" s="2"/>
      <c r="B132" s="324"/>
      <c r="C132" s="51" t="s">
        <v>258</v>
      </c>
      <c r="D132" s="325"/>
      <c r="E132" s="325"/>
      <c r="F132" s="21"/>
      <c r="G132" s="21"/>
      <c r="H132" s="21"/>
      <c r="I132" s="21"/>
      <c r="J132" s="21"/>
      <c r="K132" s="21"/>
      <c r="L132" s="21"/>
      <c r="M132" s="145"/>
      <c r="N132" s="145"/>
      <c r="O132" s="145"/>
      <c r="P132" s="145"/>
      <c r="Q132" s="145"/>
      <c r="R132" s="145"/>
      <c r="S132" s="21"/>
      <c r="T132" s="21"/>
      <c r="U132" s="21"/>
      <c r="V132" s="21"/>
      <c r="W132" s="21"/>
      <c r="X132" s="21"/>
      <c r="Y132" s="21"/>
      <c r="Z132" s="21"/>
      <c r="AA132" s="21"/>
      <c r="AB132" s="322"/>
      <c r="AC132" s="21"/>
      <c r="AD132" s="322"/>
      <c r="AE132" s="21"/>
      <c r="AF132" s="21"/>
      <c r="AG132" s="21"/>
      <c r="AH132" s="21"/>
      <c r="AI132" s="253"/>
      <c r="AJ132" s="21"/>
      <c r="AK132" s="253"/>
      <c r="AL132" s="21"/>
      <c r="AM132" s="253"/>
      <c r="AN132" s="323"/>
      <c r="AO132" s="322"/>
      <c r="AP132" s="322"/>
      <c r="AQ132" s="21"/>
      <c r="AR132" s="322"/>
      <c r="AS132" s="21"/>
      <c r="AT132" s="253"/>
      <c r="AU132" s="21"/>
      <c r="AV132" s="322">
        <v>15.69</v>
      </c>
      <c r="AW132" s="322"/>
      <c r="AX132" s="21"/>
      <c r="AY132" s="322"/>
      <c r="AZ132" s="21"/>
      <c r="BA132" s="253"/>
      <c r="BB132" s="21"/>
      <c r="BC132" s="253"/>
    </row>
    <row r="133" spans="1:55" ht="18" customHeight="1">
      <c r="A133" s="2"/>
      <c r="B133" s="197"/>
      <c r="C133" s="242" t="s">
        <v>257</v>
      </c>
      <c r="D133" s="242"/>
      <c r="E133" s="242"/>
      <c r="F133" s="21"/>
      <c r="G133" s="21"/>
      <c r="H133" s="21"/>
      <c r="I133" s="21"/>
      <c r="J133" s="21"/>
      <c r="K133" s="21"/>
      <c r="L133" s="21"/>
      <c r="M133" s="145"/>
      <c r="N133" s="145"/>
      <c r="O133" s="145"/>
      <c r="P133" s="145"/>
      <c r="Q133" s="145"/>
      <c r="R133" s="145"/>
      <c r="S133" s="21"/>
      <c r="T133" s="21"/>
      <c r="U133" s="21"/>
      <c r="V133" s="21"/>
      <c r="W133" s="21"/>
      <c r="X133" s="21"/>
      <c r="Y133" s="21"/>
      <c r="Z133" s="21"/>
      <c r="AA133" s="21"/>
      <c r="AB133" s="322"/>
      <c r="AC133" s="21"/>
      <c r="AD133" s="322"/>
      <c r="AE133" s="21"/>
      <c r="AF133" s="21"/>
      <c r="AG133" s="21"/>
      <c r="AH133" s="21"/>
      <c r="AI133" s="253"/>
      <c r="AJ133" s="21"/>
      <c r="AK133" s="253"/>
      <c r="AL133" s="21"/>
      <c r="AM133" s="253"/>
      <c r="AN133" s="323"/>
      <c r="AO133" s="322"/>
      <c r="AP133" s="322"/>
      <c r="AQ133" s="21"/>
      <c r="AR133" s="322"/>
      <c r="AS133" s="21"/>
      <c r="AT133" s="253"/>
      <c r="AU133" s="21"/>
      <c r="AV133" s="322">
        <v>7.7000000000000002E-3</v>
      </c>
      <c r="AW133" s="322"/>
      <c r="AX133" s="21"/>
      <c r="AY133" s="322"/>
      <c r="AZ133" s="21"/>
      <c r="BA133" s="253"/>
      <c r="BB133" s="21"/>
      <c r="BC133" s="253"/>
    </row>
    <row r="134" spans="1:55" ht="18" customHeight="1">
      <c r="A134" s="2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O134" s="21"/>
      <c r="AP134" s="21"/>
      <c r="AQ134" s="21"/>
      <c r="AV134" s="21"/>
      <c r="AW134" s="21"/>
      <c r="AX134" s="21"/>
    </row>
    <row r="135" spans="1:55" s="3" customFormat="1" ht="18" customHeight="1">
      <c r="A135" s="483" t="s">
        <v>88</v>
      </c>
      <c r="B135" s="483"/>
      <c r="C135" s="483"/>
      <c r="D135" s="483"/>
      <c r="E135" s="483"/>
      <c r="F135" s="74"/>
      <c r="G135" s="74"/>
      <c r="H135" s="79"/>
      <c r="I135" s="74"/>
      <c r="J135" s="79"/>
      <c r="K135" s="74"/>
      <c r="M135" s="493" t="s">
        <v>99</v>
      </c>
      <c r="N135" s="494"/>
      <c r="O135" s="494"/>
      <c r="P135" s="494"/>
      <c r="Q135" s="494"/>
      <c r="R135" s="494"/>
      <c r="S135" s="494"/>
      <c r="T135" s="493" t="s">
        <v>97</v>
      </c>
      <c r="U135" s="494"/>
      <c r="V135" s="494"/>
      <c r="W135" s="494"/>
      <c r="X135" s="494"/>
      <c r="Y135" s="494"/>
      <c r="Z135" s="494"/>
      <c r="AA135" s="493" t="s">
        <v>98</v>
      </c>
      <c r="AB135" s="494"/>
      <c r="AC135" s="494"/>
      <c r="AD135" s="494"/>
      <c r="AE135" s="494"/>
      <c r="AF135" s="494"/>
      <c r="AG135" s="495"/>
      <c r="AH135" s="280" t="s">
        <v>121</v>
      </c>
      <c r="AI135" s="281"/>
      <c r="AJ135" s="281"/>
      <c r="AK135" s="281"/>
      <c r="AL135" s="281"/>
      <c r="AM135" s="281"/>
      <c r="AN135" s="283"/>
      <c r="AO135" s="280" t="s">
        <v>215</v>
      </c>
      <c r="AP135" s="281"/>
      <c r="AQ135" s="281"/>
      <c r="AR135" s="281"/>
      <c r="AS135" s="281"/>
      <c r="AT135" s="281"/>
      <c r="AU135" s="283"/>
      <c r="AV135" s="280" t="s">
        <v>256</v>
      </c>
      <c r="AW135" s="281"/>
      <c r="AX135" s="281"/>
      <c r="AY135" s="281"/>
      <c r="AZ135" s="281"/>
      <c r="BA135" s="281"/>
      <c r="BB135" s="283"/>
      <c r="BC135" s="125" t="s">
        <v>131</v>
      </c>
    </row>
    <row r="136" spans="1:55" s="3" customFormat="1" ht="18" customHeight="1">
      <c r="A136" s="483"/>
      <c r="B136" s="483"/>
      <c r="C136" s="483"/>
      <c r="D136" s="483"/>
      <c r="E136" s="483"/>
      <c r="F136" s="74"/>
      <c r="G136" s="74"/>
      <c r="H136" s="79"/>
      <c r="I136" s="74"/>
      <c r="J136" s="79"/>
      <c r="K136" s="74"/>
      <c r="M136" s="71" t="s">
        <v>56</v>
      </c>
      <c r="N136" s="76" t="s">
        <v>57</v>
      </c>
      <c r="O136" s="80"/>
      <c r="P136" s="76" t="s">
        <v>59</v>
      </c>
      <c r="Q136" s="80"/>
      <c r="R136" s="76" t="s">
        <v>58</v>
      </c>
      <c r="S136" s="76" t="s">
        <v>101</v>
      </c>
      <c r="T136" s="70" t="s">
        <v>56</v>
      </c>
      <c r="U136" s="50" t="s">
        <v>57</v>
      </c>
      <c r="V136" s="80"/>
      <c r="W136" s="50" t="s">
        <v>59</v>
      </c>
      <c r="X136" s="80"/>
      <c r="Y136" s="50" t="s">
        <v>58</v>
      </c>
      <c r="Z136" s="50" t="s">
        <v>54</v>
      </c>
      <c r="AA136" s="75" t="s">
        <v>56</v>
      </c>
      <c r="AB136" s="149" t="s">
        <v>57</v>
      </c>
      <c r="AC136" s="149"/>
      <c r="AD136" s="149" t="s">
        <v>59</v>
      </c>
      <c r="AE136" s="149"/>
      <c r="AF136" s="149" t="s">
        <v>58</v>
      </c>
      <c r="AG136" s="124" t="s">
        <v>55</v>
      </c>
      <c r="AH136" s="111" t="s">
        <v>56</v>
      </c>
      <c r="AI136" s="111" t="s">
        <v>57</v>
      </c>
      <c r="AJ136" s="111" t="s">
        <v>119</v>
      </c>
      <c r="AK136" s="111" t="s">
        <v>59</v>
      </c>
      <c r="AL136" s="111" t="s">
        <v>120</v>
      </c>
      <c r="AM136" s="111" t="s">
        <v>58</v>
      </c>
      <c r="AN136" s="284"/>
      <c r="AO136" s="313" t="s">
        <v>56</v>
      </c>
      <c r="AP136" s="313" t="s">
        <v>57</v>
      </c>
      <c r="AQ136" s="313" t="s">
        <v>119</v>
      </c>
      <c r="AR136" s="313" t="s">
        <v>59</v>
      </c>
      <c r="AS136" s="313" t="s">
        <v>120</v>
      </c>
      <c r="AT136" s="313" t="s">
        <v>58</v>
      </c>
      <c r="AU136" s="284"/>
      <c r="AV136" s="314" t="s">
        <v>56</v>
      </c>
      <c r="AW136" s="314" t="s">
        <v>57</v>
      </c>
      <c r="AX136" s="314" t="s">
        <v>119</v>
      </c>
      <c r="AY136" s="314" t="s">
        <v>59</v>
      </c>
      <c r="AZ136" s="314" t="s">
        <v>120</v>
      </c>
      <c r="BA136" s="314" t="s">
        <v>58</v>
      </c>
      <c r="BB136" s="284"/>
      <c r="BC136" s="125" t="s">
        <v>132</v>
      </c>
    </row>
    <row r="137" spans="1:55" ht="18" customHeight="1">
      <c r="A137" s="2"/>
      <c r="B137" s="15" t="s">
        <v>77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0"/>
      <c r="N137" s="56"/>
      <c r="O137" s="56"/>
      <c r="P137" s="56"/>
      <c r="Q137" s="56"/>
      <c r="R137" s="56"/>
      <c r="S137" s="56">
        <f>S144+S145</f>
        <v>15290880160</v>
      </c>
      <c r="T137" s="60"/>
      <c r="U137" s="56"/>
      <c r="V137" s="56"/>
      <c r="W137" s="56"/>
      <c r="X137" s="56"/>
      <c r="Y137" s="56"/>
      <c r="Z137" s="104">
        <f>Z144</f>
        <v>21229511127</v>
      </c>
      <c r="AA137" s="56"/>
      <c r="AB137" s="56"/>
      <c r="AC137" s="56"/>
      <c r="AD137" s="56"/>
      <c r="AE137" s="56"/>
      <c r="AF137" s="56"/>
      <c r="AG137" s="56">
        <v>9763084062</v>
      </c>
      <c r="AH137" s="263">
        <v>1495</v>
      </c>
      <c r="AI137" s="264"/>
      <c r="AJ137" s="264"/>
      <c r="AK137" s="260"/>
      <c r="AL137" s="260"/>
      <c r="AM137" s="260"/>
      <c r="AN137" s="244">
        <v>11009445337</v>
      </c>
      <c r="AO137" s="263"/>
      <c r="AP137" s="264"/>
      <c r="AQ137" s="264"/>
      <c r="AR137" s="260"/>
      <c r="AS137" s="260"/>
      <c r="AT137" s="260"/>
      <c r="AU137" s="244">
        <v>9945000000</v>
      </c>
      <c r="AV137" s="263"/>
      <c r="AW137" s="264"/>
      <c r="AX137" s="264"/>
      <c r="AY137" s="260"/>
      <c r="AZ137" s="260"/>
      <c r="BA137" s="260"/>
      <c r="BB137" s="244"/>
      <c r="BC137" s="243">
        <v>12000000000</v>
      </c>
    </row>
    <row r="138" spans="1:55" ht="18" customHeight="1">
      <c r="A138" s="2"/>
      <c r="B138" s="27"/>
      <c r="C138" s="5" t="s">
        <v>78</v>
      </c>
      <c r="D138" s="5"/>
      <c r="E138" s="5"/>
      <c r="F138" s="5"/>
      <c r="G138" s="5"/>
      <c r="H138" s="5"/>
      <c r="I138" s="5"/>
      <c r="J138" s="5"/>
      <c r="K138" s="5"/>
      <c r="L138" s="5"/>
      <c r="M138" s="57"/>
      <c r="N138" s="58"/>
      <c r="O138" s="58"/>
      <c r="P138" s="58"/>
      <c r="Q138" s="58"/>
      <c r="R138" s="58"/>
      <c r="S138" s="310">
        <f>S137-S139</f>
        <v>10856880160</v>
      </c>
      <c r="T138" s="194"/>
      <c r="U138" s="58"/>
      <c r="V138" s="58"/>
      <c r="W138" s="58"/>
      <c r="X138" s="58"/>
      <c r="Y138" s="58"/>
      <c r="Z138" s="104">
        <v>14070570399</v>
      </c>
      <c r="AA138" s="56"/>
      <c r="AB138" s="56"/>
      <c r="AC138" s="56"/>
      <c r="AD138" s="56"/>
      <c r="AE138" s="56"/>
      <c r="AF138" s="56"/>
      <c r="AG138" s="184">
        <v>7200453433</v>
      </c>
      <c r="AH138" s="265">
        <v>967</v>
      </c>
      <c r="AI138" s="266"/>
      <c r="AJ138" s="266"/>
      <c r="AK138" s="262"/>
      <c r="AL138" s="262"/>
      <c r="AM138" s="262"/>
      <c r="AN138" s="244">
        <v>9338712073</v>
      </c>
      <c r="AO138" s="265"/>
      <c r="AP138" s="266"/>
      <c r="AQ138" s="266"/>
      <c r="AR138" s="262"/>
      <c r="AS138" s="262"/>
      <c r="AT138" s="262"/>
      <c r="AU138" s="244">
        <v>7757000000</v>
      </c>
      <c r="AV138" s="265"/>
      <c r="AW138" s="266"/>
      <c r="AX138" s="266"/>
      <c r="AY138" s="262"/>
      <c r="AZ138" s="262"/>
      <c r="BA138" s="262"/>
      <c r="BB138" s="244"/>
      <c r="BC138" s="243">
        <f>BC137-BC139</f>
        <v>9049000000</v>
      </c>
    </row>
    <row r="139" spans="1:55" ht="18" customHeight="1">
      <c r="A139" s="2"/>
      <c r="B139" s="28"/>
      <c r="C139" s="5" t="s">
        <v>79</v>
      </c>
      <c r="D139" s="5"/>
      <c r="E139" s="5"/>
      <c r="F139" s="5"/>
      <c r="G139" s="5"/>
      <c r="H139" s="5"/>
      <c r="I139" s="5"/>
      <c r="J139" s="5"/>
      <c r="K139" s="5"/>
      <c r="L139" s="5"/>
      <c r="M139" s="57"/>
      <c r="N139" s="58"/>
      <c r="O139" s="58"/>
      <c r="P139" s="58"/>
      <c r="Q139" s="58"/>
      <c r="R139" s="58"/>
      <c r="S139" s="310">
        <v>4434000000</v>
      </c>
      <c r="T139" s="194"/>
      <c r="U139" s="58"/>
      <c r="V139" s="58"/>
      <c r="W139" s="58"/>
      <c r="X139" s="58"/>
      <c r="Y139" s="58"/>
      <c r="Z139" s="104">
        <v>7158940728</v>
      </c>
      <c r="AA139" s="56"/>
      <c r="AB139" s="56"/>
      <c r="AC139" s="56"/>
      <c r="AD139" s="56"/>
      <c r="AE139" s="56"/>
      <c r="AF139" s="56"/>
      <c r="AG139" s="184">
        <v>2562630629</v>
      </c>
      <c r="AH139" s="265">
        <v>527</v>
      </c>
      <c r="AI139" s="266"/>
      <c r="AJ139" s="266"/>
      <c r="AK139" s="262"/>
      <c r="AL139" s="262"/>
      <c r="AM139" s="262"/>
      <c r="AN139" s="244">
        <v>1670733264</v>
      </c>
      <c r="AO139" s="265"/>
      <c r="AP139" s="266"/>
      <c r="AQ139" s="266"/>
      <c r="AR139" s="262"/>
      <c r="AS139" s="262"/>
      <c r="AT139" s="262"/>
      <c r="AU139" s="244">
        <v>2188000000</v>
      </c>
      <c r="AV139" s="265"/>
      <c r="AW139" s="266"/>
      <c r="AX139" s="266"/>
      <c r="AY139" s="262"/>
      <c r="AZ139" s="262"/>
      <c r="BA139" s="262"/>
      <c r="BB139" s="244"/>
      <c r="BC139" s="243">
        <v>2951000000</v>
      </c>
    </row>
    <row r="140" spans="1:55" ht="18" customHeight="1">
      <c r="A140" s="2"/>
      <c r="B140" s="15" t="s">
        <v>80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0"/>
      <c r="N140" s="56"/>
      <c r="O140" s="56"/>
      <c r="P140" s="56"/>
      <c r="Q140" s="56"/>
      <c r="R140" s="56"/>
      <c r="S140" s="56">
        <v>6232346501</v>
      </c>
      <c r="T140" s="60"/>
      <c r="U140" s="56"/>
      <c r="V140" s="56"/>
      <c r="W140" s="56"/>
      <c r="X140" s="56"/>
      <c r="Y140" s="56"/>
      <c r="Z140" s="104">
        <v>7570265674</v>
      </c>
      <c r="AA140" s="56"/>
      <c r="AB140" s="56"/>
      <c r="AC140" s="56"/>
      <c r="AD140" s="56"/>
      <c r="AE140" s="56"/>
      <c r="AF140" s="56"/>
      <c r="AG140" s="56">
        <v>7297107638</v>
      </c>
      <c r="AH140" s="265">
        <v>1932</v>
      </c>
      <c r="AI140" s="266"/>
      <c r="AJ140" s="266"/>
      <c r="AK140" s="262"/>
      <c r="AL140" s="262"/>
      <c r="AM140" s="262"/>
      <c r="AN140" s="244">
        <v>7845712180</v>
      </c>
      <c r="AO140" s="265"/>
      <c r="AP140" s="266"/>
      <c r="AQ140" s="266"/>
      <c r="AR140" s="262"/>
      <c r="AS140" s="262"/>
      <c r="AT140" s="262"/>
      <c r="AU140" s="244">
        <v>8023956174</v>
      </c>
      <c r="AV140" s="265"/>
      <c r="AW140" s="266"/>
      <c r="AX140" s="266"/>
      <c r="AY140" s="262"/>
      <c r="AZ140" s="262"/>
      <c r="BA140" s="262"/>
      <c r="BB140" s="244"/>
      <c r="BC140" s="243">
        <v>8000000000</v>
      </c>
    </row>
    <row r="141" spans="1:55" ht="18" customHeight="1">
      <c r="A141" s="2"/>
      <c r="B141" s="27"/>
      <c r="C141" s="5" t="s">
        <v>78</v>
      </c>
      <c r="D141" s="5"/>
      <c r="E141" s="5"/>
      <c r="F141" s="5"/>
      <c r="G141" s="21"/>
      <c r="H141" s="21"/>
      <c r="I141" s="21"/>
      <c r="J141" s="21"/>
      <c r="K141" s="21"/>
      <c r="L141" s="21"/>
      <c r="M141" s="191"/>
      <c r="N141" s="192"/>
      <c r="O141" s="192"/>
      <c r="P141" s="192"/>
      <c r="Q141" s="192"/>
      <c r="R141" s="192"/>
      <c r="S141" s="192"/>
      <c r="T141" s="195"/>
      <c r="U141" s="192"/>
      <c r="V141" s="192"/>
      <c r="W141" s="192"/>
      <c r="X141" s="192"/>
      <c r="Y141" s="192"/>
      <c r="Z141" s="196">
        <v>5993488321</v>
      </c>
      <c r="AA141" s="192"/>
      <c r="AB141" s="192"/>
      <c r="AC141" s="192"/>
      <c r="AD141" s="192"/>
      <c r="AE141" s="192"/>
      <c r="AF141" s="192"/>
      <c r="AG141" s="192">
        <v>5664053417</v>
      </c>
      <c r="AH141" s="267"/>
      <c r="AI141" s="268"/>
      <c r="AJ141" s="268"/>
      <c r="AK141" s="269"/>
      <c r="AL141" s="269"/>
      <c r="AM141" s="269"/>
      <c r="AN141" s="244">
        <v>6241545320</v>
      </c>
      <c r="AO141" s="267"/>
      <c r="AP141" s="268"/>
      <c r="AQ141" s="268"/>
      <c r="AR141" s="269"/>
      <c r="AS141" s="269"/>
      <c r="AT141" s="269"/>
      <c r="AU141" s="244">
        <v>6198345139</v>
      </c>
      <c r="AV141" s="267"/>
      <c r="AW141" s="268"/>
      <c r="AX141" s="268"/>
      <c r="AY141" s="269"/>
      <c r="AZ141" s="269"/>
      <c r="BA141" s="269"/>
      <c r="BB141" s="244"/>
      <c r="BC141" s="277"/>
    </row>
    <row r="142" spans="1:55" ht="18" customHeight="1">
      <c r="A142" s="2"/>
      <c r="B142" s="28"/>
      <c r="C142" s="5" t="s">
        <v>79</v>
      </c>
      <c r="D142" s="5"/>
      <c r="E142" s="5"/>
      <c r="F142" s="5"/>
      <c r="G142" s="21"/>
      <c r="H142" s="21"/>
      <c r="I142" s="21"/>
      <c r="J142" s="21"/>
      <c r="K142" s="21"/>
      <c r="L142" s="21"/>
      <c r="M142" s="193"/>
      <c r="N142" s="56"/>
      <c r="O142" s="56"/>
      <c r="P142" s="56"/>
      <c r="Q142" s="56"/>
      <c r="R142" s="56"/>
      <c r="S142" s="56"/>
      <c r="T142" s="60"/>
      <c r="U142" s="56"/>
      <c r="V142" s="56"/>
      <c r="W142" s="56"/>
      <c r="X142" s="56"/>
      <c r="Y142" s="56"/>
      <c r="Z142" s="104">
        <f>Z140-Z141</f>
        <v>1576777353</v>
      </c>
      <c r="AA142" s="56"/>
      <c r="AB142" s="56"/>
      <c r="AC142" s="56"/>
      <c r="AD142" s="56"/>
      <c r="AE142" s="56"/>
      <c r="AF142" s="56"/>
      <c r="AG142" s="56">
        <f>AG140-AG141</f>
        <v>1633054221</v>
      </c>
      <c r="AH142" s="270"/>
      <c r="AI142" s="271"/>
      <c r="AJ142" s="271"/>
      <c r="AK142" s="93"/>
      <c r="AL142" s="93"/>
      <c r="AM142" s="93"/>
      <c r="AN142" s="244">
        <v>1604166860</v>
      </c>
      <c r="AO142" s="270"/>
      <c r="AP142" s="271"/>
      <c r="AQ142" s="271"/>
      <c r="AR142" s="93"/>
      <c r="AS142" s="93"/>
      <c r="AT142" s="93"/>
      <c r="AU142" s="244">
        <v>1825611035</v>
      </c>
      <c r="AV142" s="270"/>
      <c r="AW142" s="271"/>
      <c r="AX142" s="271"/>
      <c r="AY142" s="93"/>
      <c r="AZ142" s="93"/>
      <c r="BA142" s="93"/>
      <c r="BB142" s="244"/>
      <c r="BC142" s="278"/>
    </row>
    <row r="143" spans="1:55" ht="18" customHeight="1"/>
    <row r="144" spans="1:55" ht="18" customHeight="1" outlineLevel="1">
      <c r="A144" s="1" t="s">
        <v>170</v>
      </c>
      <c r="B144" s="1" t="s">
        <v>81</v>
      </c>
      <c r="S144" s="1">
        <v>14318918353</v>
      </c>
      <c r="T144" s="1">
        <v>6197365248</v>
      </c>
      <c r="Z144" s="1">
        <v>21229511127</v>
      </c>
      <c r="AN144" s="285">
        <v>10583571350</v>
      </c>
      <c r="AO144" s="1">
        <v>3305912994</v>
      </c>
      <c r="AP144" s="1">
        <v>6017792823</v>
      </c>
      <c r="AS144" s="1">
        <v>7404199518</v>
      </c>
      <c r="AU144" s="285">
        <v>9390346115</v>
      </c>
    </row>
    <row r="145" spans="1:55" ht="18" customHeight="1" outlineLevel="1">
      <c r="A145" s="1" t="s">
        <v>170</v>
      </c>
      <c r="B145" s="1" t="s">
        <v>82</v>
      </c>
      <c r="S145" s="1">
        <v>971961807</v>
      </c>
      <c r="T145" s="1">
        <v>716310506</v>
      </c>
      <c r="AN145" s="285">
        <v>425873987</v>
      </c>
      <c r="AO145" s="1">
        <v>144072131</v>
      </c>
      <c r="AP145" s="1">
        <v>279105782</v>
      </c>
      <c r="AS145" s="1">
        <v>463443412</v>
      </c>
      <c r="AU145" s="285">
        <v>555207814</v>
      </c>
    </row>
    <row r="146" spans="1:55" s="3" customFormat="1" ht="18" customHeight="1">
      <c r="A146" s="484" t="s">
        <v>166</v>
      </c>
      <c r="B146" s="484"/>
      <c r="C146" s="484"/>
      <c r="D146" s="484"/>
      <c r="E146" s="484"/>
      <c r="F146" s="99"/>
      <c r="G146" s="99"/>
      <c r="H146" s="99"/>
      <c r="I146" s="99"/>
      <c r="J146" s="99"/>
      <c r="K146" s="99"/>
      <c r="L146" s="497" t="s">
        <v>63</v>
      </c>
      <c r="M146" s="493" t="s">
        <v>99</v>
      </c>
      <c r="N146" s="494"/>
      <c r="O146" s="494"/>
      <c r="P146" s="494"/>
      <c r="Q146" s="494"/>
      <c r="R146" s="494"/>
      <c r="S146" s="494"/>
      <c r="T146" s="493" t="s">
        <v>97</v>
      </c>
      <c r="U146" s="494"/>
      <c r="V146" s="494"/>
      <c r="W146" s="494"/>
      <c r="X146" s="494"/>
      <c r="Y146" s="494"/>
      <c r="Z146" s="494"/>
      <c r="AA146" s="493" t="s">
        <v>98</v>
      </c>
      <c r="AB146" s="494"/>
      <c r="AC146" s="494"/>
      <c r="AD146" s="494"/>
      <c r="AE146" s="494"/>
      <c r="AF146" s="494"/>
      <c r="AG146" s="494"/>
      <c r="AH146" s="281" t="s">
        <v>121</v>
      </c>
      <c r="AI146" s="281"/>
      <c r="AJ146" s="281"/>
      <c r="AK146" s="281"/>
      <c r="AL146" s="281"/>
      <c r="AM146" s="281"/>
      <c r="AN146" s="283"/>
      <c r="AO146" s="281" t="s">
        <v>215</v>
      </c>
      <c r="AP146" s="281"/>
      <c r="AQ146" s="281"/>
      <c r="AR146" s="281"/>
      <c r="AS146" s="281"/>
      <c r="AT146" s="281"/>
      <c r="AU146" s="283"/>
      <c r="AV146" s="280" t="s">
        <v>256</v>
      </c>
      <c r="AW146" s="281"/>
      <c r="AX146" s="281"/>
      <c r="AY146" s="281"/>
      <c r="AZ146" s="281"/>
      <c r="BA146" s="281"/>
      <c r="BB146" s="283"/>
      <c r="BC146" s="125" t="s">
        <v>131</v>
      </c>
    </row>
    <row r="147" spans="1:55" s="3" customFormat="1" ht="18" customHeight="1">
      <c r="A147" s="484"/>
      <c r="B147" s="484"/>
      <c r="C147" s="484"/>
      <c r="D147" s="484"/>
      <c r="E147" s="484"/>
      <c r="F147" s="99"/>
      <c r="G147" s="99"/>
      <c r="H147" s="99"/>
      <c r="I147" s="99"/>
      <c r="J147" s="99"/>
      <c r="K147" s="99"/>
      <c r="L147" s="497"/>
      <c r="M147" s="100"/>
      <c r="N147" s="101"/>
      <c r="O147" s="101"/>
      <c r="P147" s="101"/>
      <c r="Q147" s="101"/>
      <c r="R147" s="101"/>
      <c r="S147" s="101" t="s">
        <v>85</v>
      </c>
      <c r="T147" s="100"/>
      <c r="U147" s="101"/>
      <c r="V147" s="101"/>
      <c r="W147" s="101"/>
      <c r="X147" s="101"/>
      <c r="Y147" s="101"/>
      <c r="Z147" s="101" t="s">
        <v>54</v>
      </c>
      <c r="AA147" s="100"/>
      <c r="AB147" s="101"/>
      <c r="AC147" s="101"/>
      <c r="AD147" s="101"/>
      <c r="AE147" s="101"/>
      <c r="AF147" s="101"/>
      <c r="AG147" s="101" t="s">
        <v>55</v>
      </c>
      <c r="AH147" s="111" t="s">
        <v>56</v>
      </c>
      <c r="AI147" s="111" t="s">
        <v>57</v>
      </c>
      <c r="AJ147" s="111" t="s">
        <v>119</v>
      </c>
      <c r="AK147" s="111" t="s">
        <v>59</v>
      </c>
      <c r="AL147" s="111" t="s">
        <v>120</v>
      </c>
      <c r="AM147" s="111" t="s">
        <v>58</v>
      </c>
      <c r="AN147" s="284"/>
      <c r="AO147" s="313" t="s">
        <v>56</v>
      </c>
      <c r="AP147" s="313" t="s">
        <v>57</v>
      </c>
      <c r="AQ147" s="313" t="s">
        <v>119</v>
      </c>
      <c r="AR147" s="313" t="s">
        <v>59</v>
      </c>
      <c r="AS147" s="313" t="s">
        <v>120</v>
      </c>
      <c r="AT147" s="313" t="s">
        <v>58</v>
      </c>
      <c r="AU147" s="284"/>
      <c r="AV147" s="314" t="s">
        <v>56</v>
      </c>
      <c r="AW147" s="314" t="s">
        <v>57</v>
      </c>
      <c r="AX147" s="314" t="s">
        <v>119</v>
      </c>
      <c r="AY147" s="314" t="s">
        <v>59</v>
      </c>
      <c r="AZ147" s="314" t="s">
        <v>120</v>
      </c>
      <c r="BA147" s="314" t="s">
        <v>58</v>
      </c>
      <c r="BB147" s="284"/>
      <c r="BC147" s="125" t="s">
        <v>132</v>
      </c>
    </row>
    <row r="148" spans="1:55" ht="18" customHeight="1">
      <c r="B148" s="51" t="s">
        <v>124</v>
      </c>
      <c r="C148" s="5"/>
      <c r="D148" s="5"/>
      <c r="E148" s="104"/>
      <c r="F148" s="5"/>
      <c r="G148" s="5"/>
      <c r="H148" s="5"/>
      <c r="I148" s="5"/>
      <c r="J148" s="5"/>
      <c r="K148" s="5"/>
      <c r="L148" s="52"/>
      <c r="M148" s="5"/>
      <c r="N148" s="5"/>
      <c r="O148" s="5"/>
      <c r="P148" s="5"/>
      <c r="Q148" s="5"/>
      <c r="R148" s="5"/>
      <c r="S148" s="308">
        <v>2052000000</v>
      </c>
      <c r="T148" s="5"/>
      <c r="U148" s="5"/>
      <c r="V148" s="5"/>
      <c r="W148" s="5"/>
      <c r="X148" s="5"/>
      <c r="Y148" s="5"/>
      <c r="Z148" s="104">
        <v>2195239994</v>
      </c>
      <c r="AA148" s="5"/>
      <c r="AB148" s="5"/>
      <c r="AC148" s="5"/>
      <c r="AD148" s="5"/>
      <c r="AE148" s="5"/>
      <c r="AF148" s="5"/>
      <c r="AG148" s="103">
        <v>2168303035</v>
      </c>
      <c r="AH148" s="261"/>
      <c r="AI148" s="262"/>
      <c r="AJ148" s="262"/>
      <c r="AK148" s="262"/>
      <c r="AL148" s="262"/>
      <c r="AM148" s="262"/>
      <c r="AN148" s="244">
        <v>2469539399</v>
      </c>
      <c r="AO148" s="261"/>
      <c r="AP148" s="262"/>
      <c r="AQ148" s="262"/>
      <c r="AR148" s="262"/>
      <c r="AS148" s="262"/>
      <c r="AT148" s="262"/>
      <c r="AU148" s="244">
        <v>2660631540</v>
      </c>
      <c r="AV148" s="261"/>
      <c r="AW148" s="262"/>
      <c r="AX148" s="262"/>
      <c r="AY148" s="262"/>
      <c r="AZ148" s="262"/>
      <c r="BA148" s="262"/>
      <c r="BB148" s="244"/>
      <c r="BC148" s="258"/>
    </row>
    <row r="149" spans="1:55" ht="18" customHeight="1"/>
    <row r="150" spans="1:55" s="3" customFormat="1" ht="18" customHeight="1">
      <c r="A150" s="484" t="s">
        <v>212</v>
      </c>
      <c r="B150" s="484"/>
      <c r="C150" s="484"/>
      <c r="D150" s="484"/>
      <c r="E150" s="484"/>
      <c r="F150" s="106"/>
      <c r="G150" s="106"/>
      <c r="H150" s="106"/>
      <c r="I150" s="106"/>
      <c r="J150" s="106"/>
      <c r="K150" s="106"/>
      <c r="L150" s="497" t="s">
        <v>63</v>
      </c>
      <c r="M150" s="493" t="s">
        <v>99</v>
      </c>
      <c r="N150" s="494"/>
      <c r="O150" s="494"/>
      <c r="P150" s="494"/>
      <c r="Q150" s="494"/>
      <c r="R150" s="494"/>
      <c r="S150" s="494"/>
      <c r="T150" s="493" t="s">
        <v>97</v>
      </c>
      <c r="U150" s="494"/>
      <c r="V150" s="494"/>
      <c r="W150" s="494"/>
      <c r="X150" s="494"/>
      <c r="Y150" s="494"/>
      <c r="Z150" s="494"/>
      <c r="AA150" s="493" t="s">
        <v>98</v>
      </c>
      <c r="AB150" s="494"/>
      <c r="AC150" s="494"/>
      <c r="AD150" s="494"/>
      <c r="AE150" s="494"/>
      <c r="AF150" s="494"/>
      <c r="AG150" s="494"/>
      <c r="AH150" s="281" t="s">
        <v>121</v>
      </c>
      <c r="AI150" s="281"/>
      <c r="AJ150" s="281"/>
      <c r="AK150" s="281"/>
      <c r="AL150" s="281"/>
      <c r="AM150" s="281"/>
      <c r="AN150" s="283"/>
      <c r="AO150" s="281" t="s">
        <v>215</v>
      </c>
      <c r="AP150" s="281"/>
      <c r="AQ150" s="281"/>
      <c r="AR150" s="281"/>
      <c r="AS150" s="281"/>
      <c r="AT150" s="281"/>
      <c r="AU150" s="283"/>
      <c r="AV150" s="280" t="s">
        <v>256</v>
      </c>
      <c r="AW150" s="281"/>
      <c r="AX150" s="281"/>
      <c r="AY150" s="281"/>
      <c r="AZ150" s="281"/>
      <c r="BA150" s="281"/>
      <c r="BB150" s="283"/>
      <c r="BC150" s="125" t="s">
        <v>131</v>
      </c>
    </row>
    <row r="151" spans="1:55" s="3" customFormat="1" ht="18" customHeight="1">
      <c r="A151" s="484"/>
      <c r="B151" s="484"/>
      <c r="C151" s="484"/>
      <c r="D151" s="484"/>
      <c r="E151" s="484"/>
      <c r="F151" s="106"/>
      <c r="G151" s="106"/>
      <c r="H151" s="106"/>
      <c r="I151" s="106"/>
      <c r="J151" s="106"/>
      <c r="K151" s="106"/>
      <c r="L151" s="498"/>
      <c r="M151" s="107"/>
      <c r="N151" s="108"/>
      <c r="O151" s="108"/>
      <c r="P151" s="108"/>
      <c r="Q151" s="108"/>
      <c r="R151" s="108"/>
      <c r="S151" s="108" t="s">
        <v>85</v>
      </c>
      <c r="T151" s="107"/>
      <c r="U151" s="108"/>
      <c r="V151" s="108"/>
      <c r="W151" s="108"/>
      <c r="X151" s="108"/>
      <c r="Y151" s="108"/>
      <c r="Z151" s="108" t="s">
        <v>54</v>
      </c>
      <c r="AA151" s="107"/>
      <c r="AB151" s="108"/>
      <c r="AC151" s="108"/>
      <c r="AD151" s="108"/>
      <c r="AE151" s="108"/>
      <c r="AF151" s="108"/>
      <c r="AG151" s="108" t="s">
        <v>55</v>
      </c>
      <c r="AH151" s="111" t="s">
        <v>56</v>
      </c>
      <c r="AI151" s="111" t="s">
        <v>57</v>
      </c>
      <c r="AJ151" s="111" t="s">
        <v>119</v>
      </c>
      <c r="AK151" s="111" t="s">
        <v>59</v>
      </c>
      <c r="AL151" s="111" t="s">
        <v>120</v>
      </c>
      <c r="AM151" s="111" t="s">
        <v>58</v>
      </c>
      <c r="AN151" s="284"/>
      <c r="AO151" s="313" t="s">
        <v>56</v>
      </c>
      <c r="AP151" s="313" t="s">
        <v>57</v>
      </c>
      <c r="AQ151" s="313" t="s">
        <v>119</v>
      </c>
      <c r="AR151" s="313" t="s">
        <v>59</v>
      </c>
      <c r="AS151" s="313" t="s">
        <v>120</v>
      </c>
      <c r="AT151" s="313" t="s">
        <v>58</v>
      </c>
      <c r="AU151" s="284"/>
      <c r="AV151" s="314" t="s">
        <v>56</v>
      </c>
      <c r="AW151" s="314" t="s">
        <v>57</v>
      </c>
      <c r="AX151" s="314" t="s">
        <v>119</v>
      </c>
      <c r="AY151" s="314" t="s">
        <v>59</v>
      </c>
      <c r="AZ151" s="314" t="s">
        <v>120</v>
      </c>
      <c r="BA151" s="314" t="s">
        <v>58</v>
      </c>
      <c r="BB151" s="284"/>
      <c r="BC151" s="125" t="s">
        <v>132</v>
      </c>
    </row>
    <row r="152" spans="1:55" ht="18" customHeight="1">
      <c r="B152" s="17" t="s">
        <v>129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62"/>
      <c r="N152" s="12"/>
      <c r="O152" s="12"/>
      <c r="P152" s="12"/>
      <c r="Q152" s="12"/>
      <c r="R152" s="12"/>
      <c r="S152" s="53">
        <v>28</v>
      </c>
      <c r="T152" s="8"/>
      <c r="U152" s="12"/>
      <c r="V152" s="12"/>
      <c r="W152" s="12"/>
      <c r="X152" s="12"/>
      <c r="Y152" s="12"/>
      <c r="Z152" s="110">
        <v>35</v>
      </c>
      <c r="AA152" s="8"/>
      <c r="AB152" s="12"/>
      <c r="AC152" s="12"/>
      <c r="AD152" s="12"/>
      <c r="AE152" s="12"/>
      <c r="AF152" s="12"/>
      <c r="AG152" s="110">
        <v>42</v>
      </c>
      <c r="AH152" s="259"/>
      <c r="AI152" s="260"/>
      <c r="AJ152" s="260"/>
      <c r="AK152" s="260"/>
      <c r="AL152" s="260"/>
      <c r="AM152" s="260"/>
      <c r="AN152" s="302">
        <v>42</v>
      </c>
      <c r="AO152" s="259"/>
      <c r="AP152" s="260"/>
      <c r="AQ152" s="260"/>
      <c r="AR152" s="260"/>
      <c r="AS152" s="260"/>
      <c r="AT152" s="260"/>
      <c r="AU152" s="302">
        <v>48</v>
      </c>
      <c r="AV152" s="259"/>
      <c r="AW152" s="260"/>
      <c r="AX152" s="260"/>
      <c r="AY152" s="260"/>
      <c r="AZ152" s="260"/>
      <c r="BA152" s="260"/>
      <c r="BB152" s="302"/>
      <c r="BC152" s="299"/>
    </row>
    <row r="153" spans="1:55" ht="18" customHeight="1">
      <c r="B153" s="51" t="s">
        <v>128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8"/>
      <c r="N153" s="5"/>
      <c r="O153" s="5"/>
      <c r="P153" s="5"/>
      <c r="Q153" s="5"/>
      <c r="R153" s="5"/>
      <c r="S153" s="311">
        <v>26.4612442440236</v>
      </c>
      <c r="T153" s="8"/>
      <c r="U153" s="5"/>
      <c r="V153" s="5"/>
      <c r="W153" s="5"/>
      <c r="X153" s="5"/>
      <c r="Y153" s="5"/>
      <c r="Z153" s="311">
        <v>27.8042580235145</v>
      </c>
      <c r="AA153" s="8"/>
      <c r="AB153" s="5"/>
      <c r="AC153" s="5"/>
      <c r="AD153" s="5"/>
      <c r="AE153" s="5"/>
      <c r="AF153" s="5"/>
      <c r="AG153" s="311">
        <v>30.164270171807601</v>
      </c>
      <c r="AH153" s="261"/>
      <c r="AI153" s="262"/>
      <c r="AJ153" s="262"/>
      <c r="AK153" s="262"/>
      <c r="AL153" s="262"/>
      <c r="AM153" s="262"/>
      <c r="AN153" s="290">
        <v>32.4</v>
      </c>
      <c r="AO153" s="261"/>
      <c r="AP153" s="262"/>
      <c r="AQ153" s="262"/>
      <c r="AR153" s="262"/>
      <c r="AS153" s="262"/>
      <c r="AT153" s="262"/>
      <c r="AU153" s="290">
        <v>33</v>
      </c>
      <c r="AV153" s="261"/>
      <c r="AW153" s="262"/>
      <c r="AX153" s="262"/>
      <c r="AY153" s="262"/>
      <c r="AZ153" s="262"/>
      <c r="BA153" s="262"/>
      <c r="BB153" s="290"/>
      <c r="BC153" s="298"/>
    </row>
    <row r="154" spans="1:55" ht="18" customHeight="1">
      <c r="B154" s="51" t="s">
        <v>130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8"/>
      <c r="N154" s="5"/>
      <c r="O154" s="5"/>
      <c r="P154" s="5"/>
      <c r="Q154" s="5"/>
      <c r="R154" s="5"/>
      <c r="S154" s="56">
        <v>3741611104</v>
      </c>
      <c r="T154" s="8"/>
      <c r="U154" s="5"/>
      <c r="V154" s="5"/>
      <c r="W154" s="5"/>
      <c r="X154" s="5"/>
      <c r="Y154" s="5"/>
      <c r="Z154" s="56">
        <v>4681913880</v>
      </c>
      <c r="AA154" s="8"/>
      <c r="AB154" s="5"/>
      <c r="AC154" s="5"/>
      <c r="AD154" s="5"/>
      <c r="AE154" s="5"/>
      <c r="AF154" s="5"/>
      <c r="AG154" s="56">
        <v>5620480656</v>
      </c>
      <c r="AH154" s="261"/>
      <c r="AI154" s="262"/>
      <c r="AJ154" s="262"/>
      <c r="AK154" s="262"/>
      <c r="AL154" s="262"/>
      <c r="AM154" s="262"/>
      <c r="AN154" s="244">
        <v>5622748656</v>
      </c>
      <c r="AO154" s="261">
        <v>5622748656</v>
      </c>
      <c r="AP154" s="262"/>
      <c r="AQ154" s="262"/>
      <c r="AR154" s="262"/>
      <c r="AS154" s="262"/>
      <c r="AT154" s="262"/>
      <c r="AU154" s="244">
        <v>6428206464</v>
      </c>
      <c r="AV154" s="261"/>
      <c r="AW154" s="262"/>
      <c r="AX154" s="262"/>
      <c r="AY154" s="262"/>
      <c r="AZ154" s="262"/>
      <c r="BA154" s="262"/>
      <c r="BB154" s="244"/>
      <c r="BC154" s="303"/>
    </row>
    <row r="155" spans="1:55" ht="18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55" ht="18" customHeight="1"/>
    <row r="157" spans="1:55" ht="18" customHeight="1"/>
    <row r="158" spans="1:55" ht="18" customHeight="1"/>
    <row r="159" spans="1:55" ht="18" customHeight="1"/>
    <row r="160" spans="1:55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</sheetData>
  <mergeCells count="53">
    <mergeCell ref="F34:L34"/>
    <mergeCell ref="M59:S59"/>
    <mergeCell ref="T17:Z17"/>
    <mergeCell ref="T150:Z150"/>
    <mergeCell ref="A146:E147"/>
    <mergeCell ref="L146:L147"/>
    <mergeCell ref="M146:S146"/>
    <mergeCell ref="A150:E151"/>
    <mergeCell ref="L150:L151"/>
    <mergeCell ref="M150:S150"/>
    <mergeCell ref="T146:Z146"/>
    <mergeCell ref="C74:D75"/>
    <mergeCell ref="C72:D73"/>
    <mergeCell ref="C87:D88"/>
    <mergeCell ref="C76:D77"/>
    <mergeCell ref="M114:S114"/>
    <mergeCell ref="C67:D68"/>
    <mergeCell ref="C62:D63"/>
    <mergeCell ref="A17:E18"/>
    <mergeCell ref="A34:E35"/>
    <mergeCell ref="A59:E60"/>
    <mergeCell ref="C65:D66"/>
    <mergeCell ref="A4:E5"/>
    <mergeCell ref="A135:E136"/>
    <mergeCell ref="A114:E115"/>
    <mergeCell ref="M135:S135"/>
    <mergeCell ref="M4:S4"/>
    <mergeCell ref="L4:L5"/>
    <mergeCell ref="C85:D86"/>
    <mergeCell ref="C83:D84"/>
    <mergeCell ref="C81:D82"/>
    <mergeCell ref="C79:D80"/>
    <mergeCell ref="C69:D70"/>
    <mergeCell ref="M17:S17"/>
    <mergeCell ref="M34:S34"/>
    <mergeCell ref="F17:L18"/>
    <mergeCell ref="A92:E93"/>
    <mergeCell ref="M92:S92"/>
    <mergeCell ref="T135:Z135"/>
    <mergeCell ref="AA34:AG34"/>
    <mergeCell ref="AA150:AG150"/>
    <mergeCell ref="AA135:AG135"/>
    <mergeCell ref="AA146:AG146"/>
    <mergeCell ref="T59:Z59"/>
    <mergeCell ref="T92:Z92"/>
    <mergeCell ref="AA92:AG92"/>
    <mergeCell ref="AA59:AG59"/>
    <mergeCell ref="AA17:AG17"/>
    <mergeCell ref="T34:Z34"/>
    <mergeCell ref="T114:Z114"/>
    <mergeCell ref="AA114:AG114"/>
    <mergeCell ref="T4:Z4"/>
    <mergeCell ref="AA4:AG4"/>
  </mergeCells>
  <phoneticPr fontId="1"/>
  <pageMargins left="0.31496062992125984" right="0.31496062992125984" top="0.55118110236220474" bottom="0.35433070866141736" header="0.31496062992125984" footer="0.11811023622047245"/>
  <pageSetup paperSize="8" scale="24" fitToHeight="0" orientation="portrait" r:id="rId1"/>
  <headerFooter>
    <oddFooter>&amp;R&amp;P/&amp;N</oddFooter>
  </headerFooter>
  <rowBreaks count="1" manualBreakCount="1">
    <brk id="113" max="3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zoomScale="85" zoomScaleNormal="85" zoomScaleSheetLayoutView="85" workbookViewId="0">
      <selection activeCell="A28" sqref="A28"/>
    </sheetView>
  </sheetViews>
  <sheetFormatPr defaultColWidth="9" defaultRowHeight="11"/>
  <cols>
    <col min="1" max="1" width="9" style="382"/>
    <col min="2" max="2" width="14.90625" style="382" customWidth="1"/>
    <col min="3" max="4" width="14.08984375" style="382" customWidth="1"/>
    <col min="5" max="5" width="5.36328125" style="432" customWidth="1"/>
    <col min="6" max="19" width="14.1796875" style="382" customWidth="1"/>
    <col min="20" max="20" width="16.1796875" style="382" customWidth="1"/>
    <col min="21" max="21" width="4.36328125" style="382" customWidth="1"/>
    <col min="22" max="22" width="12.453125" style="382" customWidth="1"/>
    <col min="23" max="23" width="9.6328125" style="382" bestFit="1" customWidth="1"/>
    <col min="24" max="24" width="9.453125" style="383" bestFit="1" customWidth="1"/>
    <col min="25" max="25" width="10.1796875" style="382" bestFit="1" customWidth="1"/>
    <col min="26" max="16384" width="9" style="382"/>
  </cols>
  <sheetData>
    <row r="1" spans="1:24" s="377" customFormat="1" ht="28.5" customHeight="1">
      <c r="B1" s="378" t="s">
        <v>311</v>
      </c>
      <c r="E1" s="379"/>
      <c r="X1" s="380"/>
    </row>
    <row r="2" spans="1:24" s="377" customFormat="1" ht="28.5" customHeight="1">
      <c r="E2" s="379"/>
      <c r="F2" s="377" t="s">
        <v>312</v>
      </c>
      <c r="G2" s="377" t="s">
        <v>313</v>
      </c>
      <c r="H2" s="377" t="s">
        <v>314</v>
      </c>
      <c r="I2" s="377" t="s">
        <v>315</v>
      </c>
      <c r="J2" s="377" t="s">
        <v>305</v>
      </c>
      <c r="K2" s="377" t="s">
        <v>306</v>
      </c>
      <c r="L2" s="377" t="s">
        <v>307</v>
      </c>
      <c r="M2" s="377" t="s">
        <v>308</v>
      </c>
      <c r="N2" s="377" t="s">
        <v>309</v>
      </c>
      <c r="O2" s="377" t="s">
        <v>316</v>
      </c>
      <c r="P2" s="377" t="s">
        <v>317</v>
      </c>
      <c r="Q2" s="377" t="s">
        <v>318</v>
      </c>
      <c r="X2" s="380"/>
    </row>
    <row r="3" spans="1:24" s="381" customFormat="1" ht="17.5" customHeight="1" thickBot="1">
      <c r="B3" s="382"/>
      <c r="C3" s="383"/>
      <c r="D3" s="383"/>
      <c r="E3" s="384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</row>
    <row r="4" spans="1:24" s="381" customFormat="1" ht="17.5" customHeight="1">
      <c r="B4" s="385"/>
      <c r="C4" s="386" t="s">
        <v>319</v>
      </c>
      <c r="D4" s="386" t="s">
        <v>320</v>
      </c>
      <c r="E4" s="387" t="s">
        <v>321</v>
      </c>
      <c r="F4" s="500" t="s">
        <v>322</v>
      </c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386" t="s">
        <v>323</v>
      </c>
      <c r="S4" s="388" t="s">
        <v>319</v>
      </c>
    </row>
    <row r="5" spans="1:24" s="381" customFormat="1" ht="17.5" customHeight="1" thickBot="1">
      <c r="B5" s="389"/>
      <c r="C5" s="390" t="s">
        <v>324</v>
      </c>
      <c r="D5" s="390"/>
      <c r="E5" s="391" t="s">
        <v>325</v>
      </c>
      <c r="F5" s="392" t="s">
        <v>326</v>
      </c>
      <c r="G5" s="392" t="s">
        <v>327</v>
      </c>
      <c r="H5" s="392" t="s">
        <v>328</v>
      </c>
      <c r="I5" s="392" t="s">
        <v>329</v>
      </c>
      <c r="J5" s="392" t="s">
        <v>330</v>
      </c>
      <c r="K5" s="392" t="s">
        <v>331</v>
      </c>
      <c r="L5" s="392" t="s">
        <v>332</v>
      </c>
      <c r="M5" s="392" t="s">
        <v>333</v>
      </c>
      <c r="N5" s="392" t="s">
        <v>334</v>
      </c>
      <c r="O5" s="392" t="s">
        <v>335</v>
      </c>
      <c r="P5" s="392" t="s">
        <v>336</v>
      </c>
      <c r="Q5" s="392" t="s">
        <v>337</v>
      </c>
      <c r="R5" s="390" t="s">
        <v>338</v>
      </c>
      <c r="S5" s="393" t="s">
        <v>339</v>
      </c>
    </row>
    <row r="6" spans="1:24" s="381" customFormat="1" ht="17.5" customHeight="1" thickTop="1">
      <c r="A6" s="381" t="s">
        <v>340</v>
      </c>
      <c r="B6" s="394" t="s">
        <v>341</v>
      </c>
      <c r="C6" s="395">
        <f>C7</f>
        <v>11294371975</v>
      </c>
      <c r="D6" s="395"/>
      <c r="E6" s="396" t="s">
        <v>342</v>
      </c>
      <c r="F6" s="395">
        <v>-61224313</v>
      </c>
      <c r="G6" s="395">
        <v>-61224387</v>
      </c>
      <c r="H6" s="395">
        <f>-61224313-4566519</f>
        <v>-65790832</v>
      </c>
      <c r="I6" s="395"/>
      <c r="J6" s="395"/>
      <c r="K6" s="395"/>
      <c r="L6" s="395"/>
      <c r="M6" s="395"/>
      <c r="N6" s="395"/>
      <c r="O6" s="395"/>
      <c r="P6" s="395"/>
      <c r="Q6" s="395"/>
      <c r="R6" s="395">
        <f>SUM(F6:Q6)</f>
        <v>-188239532</v>
      </c>
      <c r="S6" s="397">
        <f>+C6+R6</f>
        <v>11106132443</v>
      </c>
    </row>
    <row r="7" spans="1:24" s="381" customFormat="1" ht="17.5" customHeight="1">
      <c r="B7" s="398" t="s">
        <v>343</v>
      </c>
      <c r="C7" s="399">
        <f>11020380828+273991147</f>
        <v>11294371975</v>
      </c>
      <c r="D7" s="399"/>
      <c r="E7" s="400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2"/>
    </row>
    <row r="8" spans="1:24" s="381" customFormat="1" ht="17.5" customHeight="1">
      <c r="A8" s="381" t="s">
        <v>344</v>
      </c>
      <c r="B8" s="394" t="s">
        <v>345</v>
      </c>
      <c r="C8" s="395">
        <f>3222193409+18001080</f>
        <v>3240194489</v>
      </c>
      <c r="D8" s="395"/>
      <c r="E8" s="396" t="s">
        <v>342</v>
      </c>
      <c r="F8" s="395">
        <v>-18001080</v>
      </c>
      <c r="G8" s="395">
        <v>-18001080</v>
      </c>
      <c r="H8" s="395">
        <v>-18001080</v>
      </c>
      <c r="I8" s="395"/>
      <c r="J8" s="395"/>
      <c r="K8" s="395"/>
      <c r="L8" s="395"/>
      <c r="M8" s="395"/>
      <c r="N8" s="395"/>
      <c r="O8" s="395"/>
      <c r="P8" s="395"/>
      <c r="Q8" s="395"/>
      <c r="R8" s="395">
        <f>SUM(F8:Q8)</f>
        <v>-54003240</v>
      </c>
      <c r="S8" s="397">
        <f>+C8+R8</f>
        <v>3186191249</v>
      </c>
      <c r="T8" s="403"/>
      <c r="V8" s="404" t="s">
        <v>346</v>
      </c>
      <c r="W8" s="404"/>
    </row>
    <row r="9" spans="1:24" s="381" customFormat="1" ht="17.5" customHeight="1">
      <c r="B9" s="398" t="s">
        <v>343</v>
      </c>
      <c r="C9" s="401">
        <v>3240194489</v>
      </c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5"/>
      <c r="P9" s="405"/>
      <c r="Q9" s="405"/>
      <c r="R9" s="405"/>
      <c r="S9" s="406"/>
      <c r="V9" s="404" t="s">
        <v>347</v>
      </c>
      <c r="W9" s="407"/>
    </row>
    <row r="10" spans="1:24" s="381" customFormat="1" ht="17.5" customHeight="1">
      <c r="B10" s="408"/>
      <c r="C10" s="409"/>
      <c r="D10" s="409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5"/>
      <c r="P10" s="405"/>
      <c r="Q10" s="405"/>
      <c r="R10" s="401"/>
      <c r="S10" s="402"/>
      <c r="T10" s="381" t="s">
        <v>348</v>
      </c>
      <c r="V10" s="404" t="s">
        <v>349</v>
      </c>
      <c r="W10" s="407"/>
    </row>
    <row r="11" spans="1:24" s="381" customFormat="1" ht="17.5" customHeight="1">
      <c r="B11" s="394"/>
      <c r="C11" s="410"/>
      <c r="D11" s="410"/>
      <c r="E11" s="396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395"/>
      <c r="S11" s="397"/>
      <c r="T11" s="403"/>
      <c r="V11" s="404"/>
      <c r="W11" s="404"/>
    </row>
    <row r="12" spans="1:24" s="381" customFormat="1" ht="17.5" customHeight="1">
      <c r="B12" s="398"/>
      <c r="C12" s="409"/>
      <c r="D12" s="409"/>
      <c r="E12" s="401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11"/>
      <c r="S12" s="412"/>
      <c r="V12" s="404"/>
      <c r="W12" s="404"/>
    </row>
    <row r="13" spans="1:24" s="381" customFormat="1" ht="17.5" customHeight="1">
      <c r="B13" s="408"/>
      <c r="C13" s="409"/>
      <c r="D13" s="409"/>
      <c r="E13" s="401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1"/>
      <c r="S13" s="402"/>
    </row>
    <row r="14" spans="1:24" s="381" customFormat="1" ht="17.5" customHeight="1">
      <c r="B14" s="394" t="s">
        <v>350</v>
      </c>
      <c r="C14" s="410">
        <v>4720286453.480401</v>
      </c>
      <c r="D14" s="410"/>
      <c r="E14" s="396" t="s">
        <v>342</v>
      </c>
      <c r="F14" s="410">
        <f>F15*F16</f>
        <v>-29030468.046500001</v>
      </c>
      <c r="G14" s="410">
        <f t="shared" ref="G14:Q14" si="0">G15*G16</f>
        <v>-29030502.582300004</v>
      </c>
      <c r="H14" s="410">
        <f t="shared" si="0"/>
        <v>-29030468.046500001</v>
      </c>
      <c r="I14" s="410">
        <f t="shared" si="0"/>
        <v>0</v>
      </c>
      <c r="J14" s="410">
        <f t="shared" si="0"/>
        <v>0</v>
      </c>
      <c r="K14" s="410">
        <f t="shared" si="0"/>
        <v>0</v>
      </c>
      <c r="L14" s="410">
        <f t="shared" si="0"/>
        <v>0</v>
      </c>
      <c r="M14" s="410">
        <f t="shared" si="0"/>
        <v>0</v>
      </c>
      <c r="N14" s="410">
        <f t="shared" si="0"/>
        <v>0</v>
      </c>
      <c r="O14" s="410">
        <f t="shared" si="0"/>
        <v>0</v>
      </c>
      <c r="P14" s="410">
        <f t="shared" si="0"/>
        <v>0</v>
      </c>
      <c r="Q14" s="410">
        <f t="shared" si="0"/>
        <v>0</v>
      </c>
      <c r="R14" s="410">
        <f>SUM(F14:Q14)</f>
        <v>-87091438.675300002</v>
      </c>
      <c r="S14" s="397">
        <f>S15*W21</f>
        <v>4604726218.2306013</v>
      </c>
      <c r="T14" s="403">
        <f>S14-(C14+R14)</f>
        <v>-28468796.574500084</v>
      </c>
      <c r="V14" s="404" t="s">
        <v>351</v>
      </c>
      <c r="W14" s="404"/>
    </row>
    <row r="15" spans="1:24" s="381" customFormat="1" ht="17.5" customHeight="1">
      <c r="B15" s="398" t="s">
        <v>352</v>
      </c>
      <c r="C15" s="409">
        <v>35405688.970000006</v>
      </c>
      <c r="D15" s="409"/>
      <c r="E15" s="401"/>
      <c r="F15" s="405">
        <v>-218553.55</v>
      </c>
      <c r="G15" s="405">
        <v>-218553.81</v>
      </c>
      <c r="H15" s="405">
        <v>-218553.55</v>
      </c>
      <c r="I15" s="405"/>
      <c r="J15" s="405"/>
      <c r="K15" s="405"/>
      <c r="L15" s="405"/>
      <c r="M15" s="405"/>
      <c r="N15" s="405"/>
      <c r="O15" s="405"/>
      <c r="P15" s="405"/>
      <c r="Q15" s="405"/>
      <c r="R15" s="411">
        <f>SUM(F15:Q15)</f>
        <v>-655660.90999999992</v>
      </c>
      <c r="S15" s="412">
        <f>SUM(C15:Q15)</f>
        <v>34750028.06000001</v>
      </c>
      <c r="V15" s="404" t="s">
        <v>347</v>
      </c>
      <c r="W15" s="407">
        <v>107.74</v>
      </c>
    </row>
    <row r="16" spans="1:24" s="381" customFormat="1" ht="17.5" customHeight="1">
      <c r="B16" s="398" t="s">
        <v>353</v>
      </c>
      <c r="C16" s="409">
        <f>C14/C15</f>
        <v>133.32</v>
      </c>
      <c r="D16" s="409"/>
      <c r="E16" s="401" t="s">
        <v>354</v>
      </c>
      <c r="F16" s="405">
        <f t="shared" ref="F16:Q16" si="1">$W$22</f>
        <v>132.83000000000001</v>
      </c>
      <c r="G16" s="405">
        <f t="shared" si="1"/>
        <v>132.83000000000001</v>
      </c>
      <c r="H16" s="405">
        <f t="shared" si="1"/>
        <v>132.83000000000001</v>
      </c>
      <c r="I16" s="405">
        <f t="shared" si="1"/>
        <v>132.83000000000001</v>
      </c>
      <c r="J16" s="405">
        <f t="shared" si="1"/>
        <v>132.83000000000001</v>
      </c>
      <c r="K16" s="405">
        <f t="shared" si="1"/>
        <v>132.83000000000001</v>
      </c>
      <c r="L16" s="405">
        <f t="shared" si="1"/>
        <v>132.83000000000001</v>
      </c>
      <c r="M16" s="405">
        <f t="shared" si="1"/>
        <v>132.83000000000001</v>
      </c>
      <c r="N16" s="405">
        <f t="shared" si="1"/>
        <v>132.83000000000001</v>
      </c>
      <c r="O16" s="405">
        <f t="shared" si="1"/>
        <v>132.83000000000001</v>
      </c>
      <c r="P16" s="405">
        <f t="shared" si="1"/>
        <v>132.83000000000001</v>
      </c>
      <c r="Q16" s="405">
        <f t="shared" si="1"/>
        <v>132.83000000000001</v>
      </c>
      <c r="R16" s="401"/>
      <c r="S16" s="402"/>
      <c r="T16" s="381" t="s">
        <v>348</v>
      </c>
      <c r="V16" s="404" t="s">
        <v>349</v>
      </c>
      <c r="W16" s="407">
        <v>107.74</v>
      </c>
    </row>
    <row r="17" spans="1:23" s="381" customFormat="1" ht="17.5" customHeight="1">
      <c r="B17" s="394" t="s">
        <v>355</v>
      </c>
      <c r="C17" s="413">
        <v>6233390079.8212986</v>
      </c>
      <c r="D17" s="413"/>
      <c r="E17" s="396" t="s">
        <v>342</v>
      </c>
      <c r="F17" s="410">
        <f>F18*F19</f>
        <v>-35262608.154399998</v>
      </c>
      <c r="G17" s="410">
        <f>G18*G19</f>
        <v>-35453457.713</v>
      </c>
      <c r="H17" s="410">
        <f t="shared" ref="H17:Q17" si="2">H18*H19</f>
        <v>-35289866.374399997</v>
      </c>
      <c r="I17" s="410">
        <f t="shared" si="2"/>
        <v>0</v>
      </c>
      <c r="J17" s="410">
        <f t="shared" si="2"/>
        <v>0</v>
      </c>
      <c r="K17" s="410">
        <f t="shared" si="2"/>
        <v>0</v>
      </c>
      <c r="L17" s="410">
        <f t="shared" si="2"/>
        <v>0</v>
      </c>
      <c r="M17" s="410">
        <f t="shared" si="2"/>
        <v>0</v>
      </c>
      <c r="N17" s="410">
        <f t="shared" si="2"/>
        <v>0</v>
      </c>
      <c r="O17" s="410">
        <f t="shared" si="2"/>
        <v>0</v>
      </c>
      <c r="P17" s="410">
        <f t="shared" si="2"/>
        <v>0</v>
      </c>
      <c r="Q17" s="410">
        <f t="shared" si="2"/>
        <v>0</v>
      </c>
      <c r="R17" s="410">
        <f>SUM(F17:Q17)</f>
        <v>-106005932.24179998</v>
      </c>
      <c r="S17" s="397">
        <f>S18*W15</f>
        <v>6069859356.5095978</v>
      </c>
      <c r="T17" s="403">
        <f>S17-(C17+R17)</f>
        <v>-57524791.069900513</v>
      </c>
      <c r="V17" s="404"/>
      <c r="W17" s="404"/>
    </row>
    <row r="18" spans="1:23" s="381" customFormat="1" ht="17.5" customHeight="1">
      <c r="B18" s="398" t="s">
        <v>356</v>
      </c>
      <c r="C18" s="409">
        <v>57276395.109999992</v>
      </c>
      <c r="D18" s="409">
        <v>45540</v>
      </c>
      <c r="E18" s="401"/>
      <c r="F18" s="405">
        <v>-327293.56</v>
      </c>
      <c r="G18" s="405">
        <f>-327293.95-1771</f>
        <v>-329064.95</v>
      </c>
      <c r="H18" s="405">
        <v>-327546.56</v>
      </c>
      <c r="I18" s="405"/>
      <c r="J18" s="405"/>
      <c r="K18" s="405"/>
      <c r="L18" s="405"/>
      <c r="M18" s="405"/>
      <c r="N18" s="405"/>
      <c r="O18" s="405"/>
      <c r="P18" s="405"/>
      <c r="Q18" s="405"/>
      <c r="R18" s="411">
        <f>SUM(F18:Q18)</f>
        <v>-983905.07000000007</v>
      </c>
      <c r="S18" s="412">
        <f>SUM(C18:Q18)</f>
        <v>56338030.039999984</v>
      </c>
      <c r="V18" s="404"/>
      <c r="W18" s="404"/>
    </row>
    <row r="19" spans="1:23" s="381" customFormat="1" ht="17.5" customHeight="1" thickBot="1">
      <c r="B19" s="414" t="s">
        <v>357</v>
      </c>
      <c r="C19" s="415">
        <v>108.88</v>
      </c>
      <c r="D19" s="415"/>
      <c r="E19" s="416" t="s">
        <v>354</v>
      </c>
      <c r="F19" s="417">
        <f t="shared" ref="F19:Q19" si="3">$W$16</f>
        <v>107.74</v>
      </c>
      <c r="G19" s="417">
        <f t="shared" si="3"/>
        <v>107.74</v>
      </c>
      <c r="H19" s="417">
        <f t="shared" si="3"/>
        <v>107.74</v>
      </c>
      <c r="I19" s="417">
        <f t="shared" si="3"/>
        <v>107.74</v>
      </c>
      <c r="J19" s="417">
        <f t="shared" si="3"/>
        <v>107.74</v>
      </c>
      <c r="K19" s="417">
        <f t="shared" si="3"/>
        <v>107.74</v>
      </c>
      <c r="L19" s="417">
        <f t="shared" si="3"/>
        <v>107.74</v>
      </c>
      <c r="M19" s="417">
        <f t="shared" si="3"/>
        <v>107.74</v>
      </c>
      <c r="N19" s="417">
        <f t="shared" si="3"/>
        <v>107.74</v>
      </c>
      <c r="O19" s="417">
        <f t="shared" si="3"/>
        <v>107.74</v>
      </c>
      <c r="P19" s="417">
        <f t="shared" si="3"/>
        <v>107.74</v>
      </c>
      <c r="Q19" s="417">
        <f t="shared" si="3"/>
        <v>107.74</v>
      </c>
      <c r="R19" s="416"/>
      <c r="S19" s="418"/>
      <c r="V19" s="404"/>
      <c r="W19" s="404"/>
    </row>
    <row r="20" spans="1:23" s="381" customFormat="1" ht="17.5" customHeight="1" thickBot="1">
      <c r="B20" s="419" t="s">
        <v>358</v>
      </c>
      <c r="C20" s="420">
        <f>C6+C14+C11</f>
        <v>16014658428.4804</v>
      </c>
      <c r="D20" s="420"/>
      <c r="E20" s="420"/>
      <c r="F20" s="420">
        <f t="shared" ref="F20:S20" si="4">F6+F8+F11+F14+F17</f>
        <v>-143518469.20089999</v>
      </c>
      <c r="G20" s="420">
        <f t="shared" si="4"/>
        <v>-143709427.29530001</v>
      </c>
      <c r="H20" s="420">
        <f t="shared" si="4"/>
        <v>-148112246.42089999</v>
      </c>
      <c r="I20" s="420">
        <f t="shared" si="4"/>
        <v>0</v>
      </c>
      <c r="J20" s="420">
        <f t="shared" si="4"/>
        <v>0</v>
      </c>
      <c r="K20" s="420">
        <f t="shared" si="4"/>
        <v>0</v>
      </c>
      <c r="L20" s="420">
        <f t="shared" si="4"/>
        <v>0</v>
      </c>
      <c r="M20" s="420">
        <f t="shared" si="4"/>
        <v>0</v>
      </c>
      <c r="N20" s="420">
        <f t="shared" si="4"/>
        <v>0</v>
      </c>
      <c r="O20" s="420">
        <f t="shared" si="4"/>
        <v>0</v>
      </c>
      <c r="P20" s="420">
        <f t="shared" si="4"/>
        <v>0</v>
      </c>
      <c r="Q20" s="420">
        <f t="shared" si="4"/>
        <v>0</v>
      </c>
      <c r="R20" s="420">
        <f t="shared" si="4"/>
        <v>-435340142.91709995</v>
      </c>
      <c r="S20" s="421">
        <f t="shared" si="4"/>
        <v>24966909266.7402</v>
      </c>
      <c r="V20" s="404" t="s">
        <v>359</v>
      </c>
      <c r="W20" s="404"/>
    </row>
    <row r="21" spans="1:23" s="381" customFormat="1" ht="17.5" customHeight="1"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 t="s">
        <v>360</v>
      </c>
      <c r="R21" s="423">
        <v>-435340143</v>
      </c>
      <c r="S21" s="424">
        <v>24966909267</v>
      </c>
      <c r="V21" s="425" t="s">
        <v>347</v>
      </c>
      <c r="W21" s="426">
        <v>132.51</v>
      </c>
    </row>
    <row r="22" spans="1:23" s="381" customFormat="1" ht="17.5" customHeight="1">
      <c r="H22" s="427"/>
      <c r="K22" s="427"/>
      <c r="N22" s="427"/>
      <c r="Q22" s="427"/>
      <c r="R22" s="428">
        <f>R20-R21</f>
        <v>8.2900047302246094E-2</v>
      </c>
      <c r="S22" s="428">
        <f>S20-S21</f>
        <v>-0.25979995727539063</v>
      </c>
      <c r="V22" s="404" t="s">
        <v>349</v>
      </c>
      <c r="W22" s="407">
        <v>132.83000000000001</v>
      </c>
    </row>
    <row r="23" spans="1:23" s="381" customFormat="1" ht="17.5" customHeight="1">
      <c r="B23" s="381" t="s">
        <v>361</v>
      </c>
      <c r="C23" s="429" t="s">
        <v>362</v>
      </c>
      <c r="D23" s="429"/>
      <c r="H23" s="427"/>
      <c r="K23" s="427"/>
      <c r="N23" s="427"/>
      <c r="Q23" s="427"/>
      <c r="R23" s="428"/>
      <c r="S23" s="428"/>
      <c r="V23" s="404"/>
      <c r="W23" s="404"/>
    </row>
    <row r="24" spans="1:23" s="381" customFormat="1" ht="17.5" customHeight="1">
      <c r="A24" s="382"/>
      <c r="B24" s="383" t="str">
        <f>B6</f>
        <v>9120 ポテトかいつか</v>
      </c>
      <c r="C24" s="430">
        <f>C6+C8</f>
        <v>14534566464</v>
      </c>
      <c r="D24" s="430"/>
      <c r="E24" s="384"/>
      <c r="F24" s="430">
        <f t="shared" ref="F24:S24" si="5">F6+F8</f>
        <v>-79225393</v>
      </c>
      <c r="G24" s="430">
        <f t="shared" si="5"/>
        <v>-79225467</v>
      </c>
      <c r="H24" s="430">
        <f t="shared" si="5"/>
        <v>-83791912</v>
      </c>
      <c r="I24" s="430">
        <f t="shared" si="5"/>
        <v>0</v>
      </c>
      <c r="J24" s="430">
        <f t="shared" si="5"/>
        <v>0</v>
      </c>
      <c r="K24" s="430">
        <f t="shared" si="5"/>
        <v>0</v>
      </c>
      <c r="L24" s="430">
        <f t="shared" si="5"/>
        <v>0</v>
      </c>
      <c r="M24" s="430">
        <f t="shared" si="5"/>
        <v>0</v>
      </c>
      <c r="N24" s="430">
        <f t="shared" si="5"/>
        <v>0</v>
      </c>
      <c r="O24" s="430">
        <f t="shared" si="5"/>
        <v>0</v>
      </c>
      <c r="P24" s="430">
        <f t="shared" si="5"/>
        <v>0</v>
      </c>
      <c r="Q24" s="430">
        <f t="shared" si="5"/>
        <v>0</v>
      </c>
      <c r="R24" s="430">
        <f t="shared" si="5"/>
        <v>-242242772</v>
      </c>
      <c r="S24" s="430">
        <f t="shared" si="5"/>
        <v>14292323692</v>
      </c>
      <c r="T24" s="382"/>
      <c r="U24" s="382"/>
    </row>
    <row r="25" spans="1:23" ht="17" customHeight="1">
      <c r="C25" s="431"/>
      <c r="D25" s="431"/>
      <c r="F25" s="431"/>
      <c r="H25" s="431"/>
    </row>
    <row r="26" spans="1:23" ht="17" customHeight="1">
      <c r="C26" s="431"/>
      <c r="D26" s="431"/>
      <c r="F26" s="431"/>
      <c r="H26" s="431"/>
    </row>
    <row r="27" spans="1:23" ht="17" customHeight="1">
      <c r="F27" s="430"/>
    </row>
    <row r="28" spans="1:23" ht="17" customHeight="1">
      <c r="F28" s="430"/>
      <c r="H28" s="431"/>
    </row>
  </sheetData>
  <mergeCells count="1">
    <mergeCell ref="F4:Q4"/>
  </mergeCells>
  <phoneticPr fontId="1"/>
  <printOptions horizontalCentered="1"/>
  <pageMargins left="0.19685039370078741" right="0" top="0.78740157480314965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2021年3月期</vt:lpstr>
      <vt:lpstr>StravisData取り込み</vt:lpstr>
      <vt:lpstr>円</vt:lpstr>
      <vt:lpstr>のれん202103</vt:lpstr>
      <vt:lpstr>'2021年3月期'!Print_Area</vt:lpstr>
      <vt:lpstr>円!Print_Area</vt:lpstr>
      <vt:lpstr>'2021年3月期'!Print_Titles</vt:lpstr>
    </vt:vector>
  </TitlesOfParts>
  <Company>カルビー株式会社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Kitamine</cp:lastModifiedBy>
  <cp:lastPrinted>2020-07-29T09:11:29Z</cp:lastPrinted>
  <dcterms:created xsi:type="dcterms:W3CDTF">2017-08-09T01:43:49Z</dcterms:created>
  <dcterms:modified xsi:type="dcterms:W3CDTF">2020-07-30T00:47:36Z</dcterms:modified>
  <cp:contentStatus/>
</cp:coreProperties>
</file>